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0970" yWindow="2190" windowWidth="17025" windowHeight="7485" firstSheet="2" activeTab="3"/>
  </bookViews>
  <sheets>
    <sheet name="Sheet 25" sheetId="93" r:id="rId1"/>
    <sheet name="A" sheetId="52" r:id="rId2"/>
    <sheet name="1" sheetId="55" r:id="rId3"/>
    <sheet name="2" sheetId="53" r:id="rId4"/>
    <sheet name="3" sheetId="78" r:id="rId5"/>
    <sheet name="3a" sheetId="4" r:id="rId6"/>
    <sheet name="3b(1)" sheetId="81" r:id="rId7"/>
    <sheet name="3b(1)-2of" sheetId="94" r:id="rId8"/>
    <sheet name="3b(1)-3of" sheetId="95" r:id="rId9"/>
    <sheet name="3b(2)" sheetId="83" r:id="rId10"/>
    <sheet name="3c" sheetId="73" r:id="rId11"/>
    <sheet name="4" sheetId="41" r:id="rId12"/>
    <sheet name="4a" sheetId="42" r:id="rId13"/>
    <sheet name="5" sheetId="43" r:id="rId14"/>
    <sheet name="6" sheetId="44" r:id="rId15"/>
    <sheet name="7" sheetId="45" r:id="rId16"/>
    <sheet name="8" sheetId="46" r:id="rId17"/>
    <sheet name="9" sheetId="47" r:id="rId18"/>
    <sheet name="9a" sheetId="48" r:id="rId19"/>
    <sheet name="10" sheetId="49" r:id="rId20"/>
    <sheet name="10a" sheetId="50" r:id="rId21"/>
    <sheet name="11" sheetId="79" r:id="rId22"/>
    <sheet name="12" sheetId="16" r:id="rId23"/>
    <sheet name="13" sheetId="17" r:id="rId24"/>
    <sheet name="14" sheetId="18" r:id="rId25"/>
    <sheet name="15" sheetId="19" r:id="rId26"/>
    <sheet name="15a" sheetId="84" r:id="rId27"/>
    <sheet name="15b" sheetId="85" r:id="rId28"/>
    <sheet name="15c" sheetId="86" r:id="rId29"/>
    <sheet name="15d" sheetId="90" r:id="rId30"/>
    <sheet name="15e" sheetId="91" r:id="rId31"/>
    <sheet name="15f" sheetId="92" r:id="rId32"/>
    <sheet name="16" sheetId="25" r:id="rId33"/>
    <sheet name="17" sheetId="26" r:id="rId34"/>
    <sheet name="18" sheetId="27" r:id="rId35"/>
    <sheet name="19" sheetId="28" r:id="rId36"/>
    <sheet name="20" sheetId="29" r:id="rId37"/>
    <sheet name="20a" sheetId="30" r:id="rId38"/>
    <sheet name="21" sheetId="31" r:id="rId39"/>
    <sheet name="22" sheetId="32" r:id="rId40"/>
    <sheet name="23" sheetId="33" r:id="rId41"/>
    <sheet name="24" sheetId="34" r:id="rId42"/>
    <sheet name="25" sheetId="35" r:id="rId43"/>
    <sheet name="26" sheetId="36" r:id="rId44"/>
    <sheet name="26a" sheetId="37" r:id="rId45"/>
    <sheet name="27" sheetId="38" r:id="rId46"/>
    <sheet name="28" sheetId="39" r:id="rId47"/>
    <sheet name="29" sheetId="40" r:id="rId48"/>
    <sheet name="30" sheetId="5" r:id="rId49"/>
    <sheet name="31" sheetId="57" r:id="rId50"/>
    <sheet name="32" sheetId="58" r:id="rId51"/>
    <sheet name="33" sheetId="59" r:id="rId52"/>
    <sheet name="34" sheetId="75" r:id="rId53"/>
    <sheet name="35" sheetId="76" r:id="rId54"/>
    <sheet name="36" sheetId="77" r:id="rId55"/>
    <sheet name="37" sheetId="63" r:id="rId56"/>
    <sheet name="38" sheetId="64" r:id="rId57"/>
    <sheet name="39" sheetId="6" r:id="rId58"/>
    <sheet name="40" sheetId="65" r:id="rId59"/>
    <sheet name="40a" sheetId="66" r:id="rId60"/>
    <sheet name="40b" sheetId="67" r:id="rId61"/>
    <sheet name="40c" sheetId="68" r:id="rId62"/>
    <sheet name="40d" sheetId="69" r:id="rId63"/>
    <sheet name="41" sheetId="80" r:id="rId64"/>
    <sheet name="42" sheetId="8" r:id="rId65"/>
    <sheet name="43" sheetId="70" r:id="rId66"/>
    <sheet name="44" sheetId="71" r:id="rId67"/>
  </sheets>
  <externalReferences>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_1">'1'!$A$1:$W$47</definedName>
    <definedName name="_12A">#REF!</definedName>
    <definedName name="_15E" localSheetId="21">#REF!</definedName>
    <definedName name="_15E" localSheetId="4">#REF!</definedName>
    <definedName name="_15E" localSheetId="9">#REF!</definedName>
    <definedName name="_15E" localSheetId="63">#REF!</definedName>
    <definedName name="_15E" localSheetId="65">#REF!</definedName>
    <definedName name="_15E">#REF!</definedName>
    <definedName name="_15F" localSheetId="21">#REF!</definedName>
    <definedName name="_15F" localSheetId="4">#REF!</definedName>
    <definedName name="_15F" localSheetId="9">#REF!</definedName>
    <definedName name="_15F" localSheetId="63">#REF!</definedName>
    <definedName name="_15F" localSheetId="65">#REF!</definedName>
    <definedName name="_15F">#REF!</definedName>
    <definedName name="_15G" localSheetId="21">#REF!</definedName>
    <definedName name="_15G" localSheetId="4">#REF!</definedName>
    <definedName name="_15G" localSheetId="9">#REF!</definedName>
    <definedName name="_15G" localSheetId="63">#REF!</definedName>
    <definedName name="_15G">#REF!</definedName>
    <definedName name="_1A" localSheetId="21">#REF!</definedName>
    <definedName name="_1A" localSheetId="4">#REF!</definedName>
    <definedName name="_1A" localSheetId="9">#REF!</definedName>
    <definedName name="_1A" localSheetId="63">#REF!</definedName>
    <definedName name="_1A">#REF!</definedName>
    <definedName name="_2">'2'!$A$1:$P$38</definedName>
    <definedName name="_21">#REF!</definedName>
    <definedName name="_23A" localSheetId="21">#REF!</definedName>
    <definedName name="_23A" localSheetId="4">#REF!</definedName>
    <definedName name="_23A" localSheetId="9">#REF!</definedName>
    <definedName name="_23A" localSheetId="63">#REF!</definedName>
    <definedName name="_23A">#REF!</definedName>
    <definedName name="_35_2">#REF!</definedName>
    <definedName name="_35A">#REF!</definedName>
    <definedName name="_37" localSheetId="21">#REF!</definedName>
    <definedName name="_37" localSheetId="4">#REF!</definedName>
    <definedName name="_37" localSheetId="63">#REF!</definedName>
    <definedName name="_37">'38'!$A$1:$O$38</definedName>
    <definedName name="_3C" localSheetId="21">#REF!</definedName>
    <definedName name="_3C" localSheetId="4">#REF!</definedName>
    <definedName name="_3C" localSheetId="9">#REF!</definedName>
    <definedName name="_3C" localSheetId="63">#REF!</definedName>
    <definedName name="_3C">#REF!</definedName>
    <definedName name="_41A">'40'!$A$1:$N$36</definedName>
    <definedName name="_41B">'40a'!$A$1:$P$34</definedName>
    <definedName name="_41C">'40b'!$A$1:$V$34</definedName>
    <definedName name="_41D">'40c'!$A$1:$V$34</definedName>
    <definedName name="_41E">'40d'!$A$1:$Y$34</definedName>
    <definedName name="_9B">#REF!</definedName>
    <definedName name="ALYEAR">'[1]12'!$F$5</definedName>
    <definedName name="atlaantic">[2]Info!$D$7</definedName>
    <definedName name="AYear">'[1]12'!$D$5</definedName>
    <definedName name="BGT_YR" localSheetId="21">#REF!</definedName>
    <definedName name="BGT_YR" localSheetId="4">#REF!</definedName>
    <definedName name="BGT_YR" localSheetId="9">#REF!</definedName>
    <definedName name="BGT_YR" localSheetId="63">#REF!</definedName>
    <definedName name="BGT_YR">#REF!</definedName>
    <definedName name="BGT_YR_ASSESS" localSheetId="21">#REF!</definedName>
    <definedName name="BGT_YR_ASSESS" localSheetId="4">#REF!</definedName>
    <definedName name="BGT_YR_ASSESS" localSheetId="9">#REF!</definedName>
    <definedName name="BGT_YR_ASSESS" localSheetId="63">#REF!</definedName>
    <definedName name="BGT_YR_ASSESS">#REF!</definedName>
    <definedName name="BODY" localSheetId="21">#REF!</definedName>
    <definedName name="BODY" localSheetId="4">#REF!</definedName>
    <definedName name="BODY" localSheetId="9">#REF!</definedName>
    <definedName name="BODY" localSheetId="63">#REF!</definedName>
    <definedName name="BODY">#REF!</definedName>
    <definedName name="CLERK" localSheetId="21">#REF!</definedName>
    <definedName name="CLERK" localSheetId="4">#REF!</definedName>
    <definedName name="CLERK" localSheetId="9">#REF!</definedName>
    <definedName name="CLERK" localSheetId="63">#REF!</definedName>
    <definedName name="CLERK">#REF!</definedName>
    <definedName name="COUNTY" localSheetId="21">#REF!</definedName>
    <definedName name="COUNTY" localSheetId="4">#REF!</definedName>
    <definedName name="COUNTY" localSheetId="9">#REF!</definedName>
    <definedName name="COUNTY" localSheetId="63">#REF!</definedName>
    <definedName name="COUNTY">#REF!</definedName>
    <definedName name="Current" localSheetId="21">'[3]4'!$C$6</definedName>
    <definedName name="Current" localSheetId="4">'[3]4'!$C$6</definedName>
    <definedName name="Current" localSheetId="6">'[4]4'!$C$6</definedName>
    <definedName name="Current" localSheetId="7">'[4]4'!$C$6</definedName>
    <definedName name="Current" localSheetId="8">'[4]4'!$C$6</definedName>
    <definedName name="Current" localSheetId="9">'[5]4'!$C$6</definedName>
    <definedName name="Current" localSheetId="63">'[3]4'!$C$6</definedName>
    <definedName name="Current">'4'!$C$6</definedName>
    <definedName name="Emerg">'[1]12'!$H$3</definedName>
    <definedName name="Expend">'[1]12'!$L$2</definedName>
    <definedName name="Expendpast" localSheetId="21">'[3]12'!$L$2</definedName>
    <definedName name="Expendpast" localSheetId="4">'[3]12'!$L$2</definedName>
    <definedName name="Expendpast" localSheetId="6">'[4]12'!$L$2</definedName>
    <definedName name="Expendpast" localSheetId="7">'[4]12'!$L$2</definedName>
    <definedName name="Expendpast" localSheetId="8">'[4]12'!$L$2</definedName>
    <definedName name="Expendpast" localSheetId="9">'[5]12'!$L$2</definedName>
    <definedName name="Expendpast" localSheetId="63">'[3]12'!$L$2</definedName>
    <definedName name="Expendpast">'12'!$L$2</definedName>
    <definedName name="forcurrent" localSheetId="21">'[3]12'!$D$5</definedName>
    <definedName name="forcurrent" localSheetId="4">'[3]12'!$D$5</definedName>
    <definedName name="forcurrent" localSheetId="6">'[4]12'!$D$5</definedName>
    <definedName name="forcurrent" localSheetId="7">'[4]12'!$D$5</definedName>
    <definedName name="forcurrent" localSheetId="8">'[4]12'!$D$5</definedName>
    <definedName name="forcurrent" localSheetId="9">'[5]12'!$D$5</definedName>
    <definedName name="forcurrent" localSheetId="63">'[3]12'!$D$5</definedName>
    <definedName name="forcurrent">'12'!$D$5</definedName>
    <definedName name="forpast" localSheetId="21">'[3]12'!$F$5</definedName>
    <definedName name="forpast" localSheetId="4">'[3]12'!$F$5</definedName>
    <definedName name="forpast" localSheetId="6">'[4]12'!$F$5</definedName>
    <definedName name="forpast" localSheetId="7">'[4]12'!$F$5</definedName>
    <definedName name="forpast" localSheetId="8">'[4]12'!$F$5</definedName>
    <definedName name="forpast" localSheetId="9">'[5]12'!$F$5</definedName>
    <definedName name="forpast" localSheetId="63">'[3]12'!$F$5</definedName>
    <definedName name="forpast">'12'!$F$5</definedName>
    <definedName name="forpastBy" localSheetId="21">'[3]12'!$H$3</definedName>
    <definedName name="forpastBy" localSheetId="4">'[3]12'!$H$3</definedName>
    <definedName name="forpastBy" localSheetId="6">'[4]12'!$H$3</definedName>
    <definedName name="forpastBy" localSheetId="7">'[4]12'!$H$3</definedName>
    <definedName name="forpastBy" localSheetId="8">'[4]12'!$H$3</definedName>
    <definedName name="forpastBy" localSheetId="9">'[5]12'!$H$3</definedName>
    <definedName name="forpastBy" localSheetId="63">'[3]12'!$H$3</definedName>
    <definedName name="forpastBy">'12'!$H$3</definedName>
    <definedName name="FUNDED">#REF!</definedName>
    <definedName name="GUARDS_SW" localSheetId="21">#REF!</definedName>
    <definedName name="GUARDS_SW" localSheetId="4">#REF!</definedName>
    <definedName name="GUARDS_SW" localSheetId="9">#REF!</definedName>
    <definedName name="GUARDS_SW" localSheetId="63">#REF!</definedName>
    <definedName name="GUARDS_SW" localSheetId="65">#REF!</definedName>
    <definedName name="GUARDS_SW">#REF!</definedName>
    <definedName name="guess">'[6]15f'!$A$1:$P$30</definedName>
    <definedName name="guess0">'[6]24:25'!$P$13:$P$25</definedName>
    <definedName name="guess2">'[6]15g'!$A$1:$P$30</definedName>
    <definedName name="guess3">'[6]24:25'!$L$13:$L$25</definedName>
    <definedName name="guess4">'[6]24:25'!$F$13:$F$25</definedName>
    <definedName name="guess6">'[6]24:25'!$N$13:$N$25</definedName>
    <definedName name="guess8">'[6]24:25'!$H$13:$H$25</definedName>
    <definedName name="guess9">'[6]24:25'!$J$13:$J$25</definedName>
    <definedName name="Inpast" localSheetId="21">'[3]4'!$G$6</definedName>
    <definedName name="Inpast" localSheetId="4">'[3]4'!$G$6</definedName>
    <definedName name="Inpast" localSheetId="6">'[4]4'!$G$6</definedName>
    <definedName name="Inpast" localSheetId="7">'[4]4'!$G$6</definedName>
    <definedName name="Inpast" localSheetId="8">'[4]4'!$G$6</definedName>
    <definedName name="Inpast" localSheetId="9">'[5]4'!$G$6</definedName>
    <definedName name="Inpast" localSheetId="63">'[3]4'!$G$6</definedName>
    <definedName name="Inpast">'4'!$G$6</definedName>
    <definedName name="L" localSheetId="29">[7]A!#REF!</definedName>
    <definedName name="L" localSheetId="30">[7]A!#REF!</definedName>
    <definedName name="L" localSheetId="31">[7]A!#REF!</definedName>
    <definedName name="L" localSheetId="7">[7]A!#REF!</definedName>
    <definedName name="L" localSheetId="8">[7]A!#REF!</definedName>
    <definedName name="L" localSheetId="0">[7]A!#REF!</definedName>
    <definedName name="L">[7]A!#REF!</definedName>
    <definedName name="LEGAL" localSheetId="29">[7]A!#REF!</definedName>
    <definedName name="LEGAL" localSheetId="30">[7]A!#REF!</definedName>
    <definedName name="LEGAL" localSheetId="31">[7]A!#REF!</definedName>
    <definedName name="LEGAL" localSheetId="7">[7]A!#REF!</definedName>
    <definedName name="LEGAL" localSheetId="8">[7]A!#REF!</definedName>
    <definedName name="LEGAL" localSheetId="0">[7]A!#REF!</definedName>
    <definedName name="LEGAL">[7]A!#REF!</definedName>
    <definedName name="LYear">'[1]4'!$E$6</definedName>
    <definedName name="mod">'[1]12'!$J$3</definedName>
    <definedName name="NAME" localSheetId="21">#REF!</definedName>
    <definedName name="NAME" localSheetId="4">#REF!</definedName>
    <definedName name="NAME" localSheetId="9">#REF!</definedName>
    <definedName name="NAME" localSheetId="60">[6]Info!$F$5</definedName>
    <definedName name="NAME" localSheetId="61">[6]Info!$F$5</definedName>
    <definedName name="NAME" localSheetId="62">[6]Info!$F$5</definedName>
    <definedName name="NAME" localSheetId="63">#REF!</definedName>
    <definedName name="NAME">#REF!</definedName>
    <definedName name="OUT_S_F_ADJ" localSheetId="49">'[6]24:25'!$L$13:$L$25</definedName>
    <definedName name="OUT_S_F_ADJ" localSheetId="50">'[6]24:25'!$L$13:$L$25</definedName>
    <definedName name="OUT_S_F_ADJ" localSheetId="51">'[6]24:25'!$L$13:$L$25</definedName>
    <definedName name="OUT_S_F_ADJ" localSheetId="55">'[6]24:25'!$L$13:$L$25</definedName>
    <definedName name="OUT_S_F_ADJ" localSheetId="56">'[6]24:25'!$L$13:$L$25</definedName>
    <definedName name="OUT_S_F_ADJ" localSheetId="58">'[6]24:25'!$L$13:$L$25</definedName>
    <definedName name="OUT_S_F_ADJ" localSheetId="59">'[6]24:25'!$L$13:$L$25</definedName>
    <definedName name="OUT_S_F_ADJ" localSheetId="60">'[6]24:25'!$L$13:$L$25</definedName>
    <definedName name="OUT_S_F_ADJ" localSheetId="61">'[6]24:25'!$L$13:$L$25</definedName>
    <definedName name="OUT_S_F_ADJ" localSheetId="62">'[6]24:25'!$L$13:$L$25</definedName>
    <definedName name="OUT_S_F_ADJ" localSheetId="65">'[8]24:25'!$L$13:$L$25</definedName>
    <definedName name="OUT_S_F_ADJ" localSheetId="66">'[6]24:25'!$L$13:$L$25</definedName>
    <definedName name="OUT_S_F_ADJ">'[9]24:25'!$L$13:$L$25</definedName>
    <definedName name="OUT_S_F_BUD" localSheetId="49">'[6]24:25'!$F$13:$F$25</definedName>
    <definedName name="OUT_S_F_BUD" localSheetId="50">'[6]24:25'!$F$13:$F$25</definedName>
    <definedName name="OUT_S_F_BUD" localSheetId="51">'[6]24:25'!$F$13:$F$25</definedName>
    <definedName name="OUT_S_F_BUD" localSheetId="55">'[6]24:25'!$F$13:$F$25</definedName>
    <definedName name="OUT_S_F_BUD" localSheetId="56">'[6]24:25'!$F$13:$F$25</definedName>
    <definedName name="OUT_S_F_BUD" localSheetId="58">'[6]24:25'!$F$13:$F$25</definedName>
    <definedName name="OUT_S_F_BUD" localSheetId="59">'[6]24:25'!$F$13:$F$25</definedName>
    <definedName name="OUT_S_F_BUD" localSheetId="60">'[6]24:25'!$F$13:$F$25</definedName>
    <definedName name="OUT_S_F_BUD" localSheetId="61">'[6]24:25'!$F$13:$F$25</definedName>
    <definedName name="OUT_S_F_BUD" localSheetId="62">'[6]24:25'!$F$13:$F$25</definedName>
    <definedName name="OUT_S_F_BUD" localSheetId="65">'[8]24:25'!$F$13:$F$25</definedName>
    <definedName name="OUT_S_F_BUD" localSheetId="66">'[6]24:25'!$F$13:$F$25</definedName>
    <definedName name="OUT_S_F_BUD">'[9]24:25'!$F$13:$F$25</definedName>
    <definedName name="OUT_S_F_CASH_" localSheetId="49">'[6]24:25'!$N$13:$N$25</definedName>
    <definedName name="OUT_S_F_CASH_" localSheetId="50">'[6]24:25'!$N$13:$N$25</definedName>
    <definedName name="OUT_S_F_CASH_" localSheetId="51">'[6]24:25'!$N$13:$N$25</definedName>
    <definedName name="OUT_S_F_CASH_" localSheetId="55">'[6]24:25'!$N$13:$N$25</definedName>
    <definedName name="OUT_S_F_CASH_" localSheetId="56">'[6]24:25'!$N$13:$N$25</definedName>
    <definedName name="OUT_S_F_CASH_" localSheetId="58">'[6]24:25'!$N$13:$N$25</definedName>
    <definedName name="OUT_S_F_CASH_" localSheetId="59">'[6]24:25'!$N$13:$N$25</definedName>
    <definedName name="OUT_S_F_CASH_" localSheetId="60">'[6]24:25'!$N$13:$N$25</definedName>
    <definedName name="OUT_S_F_CASH_" localSheetId="61">'[6]24:25'!$N$13:$N$25</definedName>
    <definedName name="OUT_S_F_CASH_" localSheetId="62">'[6]24:25'!$N$13:$N$25</definedName>
    <definedName name="OUT_S_F_CASH_" localSheetId="65">'[8]24:25'!$N$13:$N$25</definedName>
    <definedName name="OUT_S_F_CASH_" localSheetId="66">'[6]24:25'!$N$13:$N$25</definedName>
    <definedName name="OUT_S_F_CASH_">'[9]24:25'!$N$13:$N$25</definedName>
    <definedName name="OUT_S_F_CUR" localSheetId="49">'[6]24:25'!$H$13:$H$25</definedName>
    <definedName name="OUT_S_F_CUR" localSheetId="50">'[6]24:25'!$H$13:$H$25</definedName>
    <definedName name="OUT_S_F_CUR" localSheetId="51">'[6]24:25'!$H$13:$H$25</definedName>
    <definedName name="OUT_S_F_CUR" localSheetId="55">'[6]24:25'!$H$13:$H$25</definedName>
    <definedName name="OUT_S_F_CUR" localSheetId="56">'[6]24:25'!$H$13:$H$25</definedName>
    <definedName name="OUT_S_F_CUR" localSheetId="58">'[6]24:25'!$H$13:$H$25</definedName>
    <definedName name="OUT_S_F_CUR" localSheetId="59">'[6]24:25'!$H$13:$H$25</definedName>
    <definedName name="OUT_S_F_CUR" localSheetId="60">'[6]24:25'!$H$13:$H$25</definedName>
    <definedName name="OUT_S_F_CUR" localSheetId="61">'[6]24:25'!$H$13:$H$25</definedName>
    <definedName name="OUT_S_F_CUR" localSheetId="62">'[6]24:25'!$H$13:$H$25</definedName>
    <definedName name="OUT_S_F_CUR" localSheetId="65">'[8]24:25'!$H$13:$H$25</definedName>
    <definedName name="OUT_S_F_CUR" localSheetId="66">'[6]24:25'!$H$13:$H$25</definedName>
    <definedName name="OUT_S_F_CUR">'[9]24:25'!$H$13:$H$25</definedName>
    <definedName name="OUT_S_F_EMER" localSheetId="49">'[6]24:25'!$J$13:$J$25</definedName>
    <definedName name="OUT_S_F_EMER" localSheetId="50">'[6]24:25'!$J$13:$J$25</definedName>
    <definedName name="OUT_S_F_EMER" localSheetId="51">'[6]24:25'!$J$13:$J$25</definedName>
    <definedName name="OUT_S_F_EMER" localSheetId="55">'[6]24:25'!$J$13:$J$25</definedName>
    <definedName name="OUT_S_F_EMER" localSheetId="56">'[6]24:25'!$J$13:$J$25</definedName>
    <definedName name="OUT_S_F_EMER" localSheetId="58">'[6]24:25'!$J$13:$J$25</definedName>
    <definedName name="OUT_S_F_EMER" localSheetId="59">'[6]24:25'!$J$13:$J$25</definedName>
    <definedName name="OUT_S_F_EMER" localSheetId="60">'[6]24:25'!$J$13:$J$25</definedName>
    <definedName name="OUT_S_F_EMER" localSheetId="61">'[6]24:25'!$J$13:$J$25</definedName>
    <definedName name="OUT_S_F_EMER" localSheetId="62">'[6]24:25'!$J$13:$J$25</definedName>
    <definedName name="OUT_S_F_EMER" localSheetId="65">'[8]24:25'!$J$13:$J$25</definedName>
    <definedName name="OUT_S_F_EMER" localSheetId="66">'[6]24:25'!$J$13:$J$25</definedName>
    <definedName name="OUT_S_F_EMER">'[9]24:25'!$J$13:$J$25</definedName>
    <definedName name="OUT_S_F_RES" localSheetId="49">'[6]24:25'!$P$13:$P$25</definedName>
    <definedName name="OUT_S_F_RES" localSheetId="50">'[6]24:25'!$P$13:$P$25</definedName>
    <definedName name="OUT_S_F_RES" localSheetId="51">'[6]24:25'!$P$13:$P$25</definedName>
    <definedName name="OUT_S_F_RES" localSheetId="55">'[6]24:25'!$P$13:$P$25</definedName>
    <definedName name="OUT_S_F_RES" localSheetId="56">'[6]24:25'!$P$13:$P$25</definedName>
    <definedName name="OUT_S_F_RES" localSheetId="58">'[6]24:25'!$P$13:$P$25</definedName>
    <definedName name="OUT_S_F_RES" localSheetId="59">'[6]24:25'!$P$13:$P$25</definedName>
    <definedName name="OUT_S_F_RES" localSheetId="60">'[6]24:25'!$P$13:$P$25</definedName>
    <definedName name="OUT_S_F_RES" localSheetId="61">'[6]24:25'!$P$13:$P$25</definedName>
    <definedName name="OUT_S_F_RES" localSheetId="62">'[6]24:25'!$P$13:$P$25</definedName>
    <definedName name="OUT_S_F_RES" localSheetId="65">'[8]24:25'!$P$13:$P$25</definedName>
    <definedName name="OUT_S_F_RES" localSheetId="66">'[6]24:25'!$P$13:$P$25</definedName>
    <definedName name="OUT_S_F_RES">'[9]24:25'!$P$13:$P$25</definedName>
    <definedName name="P" localSheetId="29">[7]A!#REF!</definedName>
    <definedName name="P" localSheetId="30">[7]A!#REF!</definedName>
    <definedName name="P" localSheetId="31">[7]A!#REF!</definedName>
    <definedName name="P" localSheetId="7">[7]A!#REF!</definedName>
    <definedName name="P" localSheetId="8">[7]A!#REF!</definedName>
    <definedName name="P" localSheetId="0">[7]A!#REF!</definedName>
    <definedName name="P">[7]A!#REF!</definedName>
    <definedName name="Past" localSheetId="21">'[3]4'!$E$6</definedName>
    <definedName name="Past" localSheetId="4">'[3]4'!$E$6</definedName>
    <definedName name="Past" localSheetId="6">'[1]4'!$G$6</definedName>
    <definedName name="Past" localSheetId="7">'[1]4'!$G$6</definedName>
    <definedName name="Past" localSheetId="8">'[1]4'!$G$6</definedName>
    <definedName name="Past" localSheetId="9">'[5]4'!$E$6</definedName>
    <definedName name="Past" localSheetId="63">'[3]4'!$E$6</definedName>
    <definedName name="Past">'4'!$E$6</definedName>
    <definedName name="place">[2]Info!$F$5</definedName>
    <definedName name="POOF">#REF!</definedName>
    <definedName name="PPCTickLgnd_" localSheetId="45" hidden="1">'27'!$A$5:$A$12</definedName>
    <definedName name="_xlnm.Print_Area" localSheetId="19">'10'!$A$1:$H$26</definedName>
    <definedName name="_xlnm.Print_Area" localSheetId="21">'11'!$A$1:$H$32</definedName>
    <definedName name="_xlnm.Print_Area" localSheetId="22">'12'!$A$1:$O$24</definedName>
    <definedName name="_xlnm.Print_Area" localSheetId="23">'13'!$A$1:$O$24</definedName>
    <definedName name="_xlnm.Print_Area" localSheetId="24">'14'!$A$1:$O$24</definedName>
    <definedName name="_xlnm.Print_Area" localSheetId="25">'15'!$A$1:$O$24</definedName>
    <definedName name="_xlnm.Print_Area" localSheetId="26">'15a'!$A$1:$O$24</definedName>
    <definedName name="_xlnm.Print_Area" localSheetId="27">'15b'!$A$1:$O$24</definedName>
    <definedName name="_xlnm.Print_Area" localSheetId="28">'15c'!$A$1:$O$24</definedName>
    <definedName name="_xlnm.Print_Area" localSheetId="29">'15d'!$A$1:$O$24</definedName>
    <definedName name="_xlnm.Print_Area" localSheetId="30">'15e'!$A$1:$O$24</definedName>
    <definedName name="_xlnm.Print_Area" localSheetId="31">'15f'!$A$1:$O$24</definedName>
    <definedName name="_xlnm.Print_Area" localSheetId="32">'16'!$A$1:$O$26</definedName>
    <definedName name="_xlnm.Print_Area" localSheetId="33">'17'!$A$1:$O$25</definedName>
    <definedName name="_xlnm.Print_Area" localSheetId="34">'18'!$A$1:$O$25</definedName>
    <definedName name="_xlnm.Print_Area" localSheetId="35">'19'!$A$1:$O$30</definedName>
    <definedName name="_xlnm.Print_Area" localSheetId="36">'20'!$A$1:$O$24</definedName>
    <definedName name="_xlnm.Print_Area" localSheetId="37">'20a'!$A$1:$O$24</definedName>
    <definedName name="_xlnm.Print_Area" localSheetId="38">'21'!$A$1:$O$24</definedName>
    <definedName name="_xlnm.Print_Area" localSheetId="39">'22'!$A$1:$O$24</definedName>
    <definedName name="_xlnm.Print_Area" localSheetId="40">'23'!$A$1:$O$24</definedName>
    <definedName name="_xlnm.Print_Area" localSheetId="41">'24'!$A$1:$O$24</definedName>
    <definedName name="_xlnm.Print_Area" localSheetId="42">'25'!$A$1:$O$25</definedName>
    <definedName name="_xlnm.Print_Area" localSheetId="43">'26'!$A$1:$O$24</definedName>
    <definedName name="_xlnm.Print_Area" localSheetId="44">'26a'!$A$1:$O$24</definedName>
    <definedName name="_xlnm.Print_Area" localSheetId="45">'27'!$A$1:$O$24</definedName>
    <definedName name="_xlnm.Print_Area" localSheetId="46">'28'!$A$1:$O$30</definedName>
    <definedName name="_xlnm.Print_Area" localSheetId="47">'29'!$A$1:$O$33</definedName>
    <definedName name="_xlnm.Print_Area" localSheetId="50">'32'!$A$1:$R$31</definedName>
    <definedName name="_xlnm.Print_Area" localSheetId="51">'33'!$A$1:$S$32</definedName>
    <definedName name="_xlnm.Print_Area" localSheetId="52">'34'!$A$1:$K$32</definedName>
    <definedName name="_xlnm.Print_Area" localSheetId="53">'35'!$A$1:$N$26</definedName>
    <definedName name="_xlnm.Print_Area" localSheetId="54">'36'!$A$1:$N$28</definedName>
    <definedName name="_xlnm.Print_Area" localSheetId="55">'37'!$A$1:$O$40</definedName>
    <definedName name="_xlnm.Print_Area" localSheetId="56">'38'!$A$1:$P$39</definedName>
    <definedName name="_xlnm.Print_Area" localSheetId="6">'3b(1)'!$B$1:$P$39</definedName>
    <definedName name="_xlnm.Print_Area" localSheetId="7">'3b(1)-2of'!$B$1:$P$37</definedName>
    <definedName name="_xlnm.Print_Area" localSheetId="8">'3b(1)-3of'!$B$1:$P$46</definedName>
    <definedName name="_xlnm.Print_Area" localSheetId="9">'3b(2)'!$B$1:$H$18</definedName>
    <definedName name="_xlnm.Print_Area" localSheetId="58">'40'!$A$1:$N$36</definedName>
    <definedName name="_xlnm.Print_Area" localSheetId="59">'40a'!$A$1:$P$34</definedName>
    <definedName name="_xlnm.Print_Area" localSheetId="60">'40b'!$A$2:$V$34</definedName>
    <definedName name="_xlnm.Print_Area" localSheetId="61">'40c'!$A$1:$V$34</definedName>
    <definedName name="_xlnm.Print_Area" localSheetId="62">'40d'!$A$1:$Y$34</definedName>
    <definedName name="_xlnm.Print_Area" localSheetId="63">'41'!$A$1:$M$41</definedName>
    <definedName name="_xlnm.Print_Area" localSheetId="15">'7'!$A$1:$H$27</definedName>
    <definedName name="_xlnm.Print_Area" localSheetId="1">A!$A$1:$R$43</definedName>
    <definedName name="_xlnm.Print_Titles" localSheetId="9">'3b(2)'!$1:$3</definedName>
    <definedName name="PRIOR_ASSESS" localSheetId="21">#REF!</definedName>
    <definedName name="PRIOR_ASSESS" localSheetId="4">#REF!</definedName>
    <definedName name="PRIOR_ASSESS" localSheetId="9">#REF!</definedName>
    <definedName name="PRIOR_ASSESS" localSheetId="63">#REF!</definedName>
    <definedName name="PRIOR_ASSESS">#REF!</definedName>
    <definedName name="PRIOR_YR" localSheetId="21">#REF!</definedName>
    <definedName name="PRIOR_YR" localSheetId="4">#REF!</definedName>
    <definedName name="PRIOR_YR" localSheetId="9">#REF!</definedName>
    <definedName name="PRIOR_YR" localSheetId="63">#REF!</definedName>
    <definedName name="PRIOR_YR">#REF!</definedName>
    <definedName name="PWADJ" localSheetId="21">#REF!</definedName>
    <definedName name="PWADJ" localSheetId="4">#REF!</definedName>
    <definedName name="PWADJ" localSheetId="9">#REF!</definedName>
    <definedName name="PWADJ" localSheetId="63">#REF!</definedName>
    <definedName name="PWADJ">#REF!</definedName>
    <definedName name="PWCASH" localSheetId="21">#REF!</definedName>
    <definedName name="PWCASH" localSheetId="4">#REF!</definedName>
    <definedName name="PWCASH" localSheetId="9">#REF!</definedName>
    <definedName name="PWCASH" localSheetId="63">#REF!</definedName>
    <definedName name="PWCASH">#REF!</definedName>
    <definedName name="PWCURR" localSheetId="21">#REF!</definedName>
    <definedName name="PWCURR" localSheetId="4">#REF!</definedName>
    <definedName name="PWCURR" localSheetId="9">#REF!</definedName>
    <definedName name="PWCURR" localSheetId="63">#REF!</definedName>
    <definedName name="PWCURR">#REF!</definedName>
    <definedName name="PWRES" localSheetId="21">#REF!</definedName>
    <definedName name="PWRES" localSheetId="4">#REF!</definedName>
    <definedName name="PWRES" localSheetId="9">#REF!</definedName>
    <definedName name="PWRES" localSheetId="63">#REF!</definedName>
    <definedName name="PWRES">#REF!</definedName>
    <definedName name="same">[2]Info!$D$9</definedName>
    <definedName name="thus">[2]Info!$D$5</definedName>
    <definedName name="totalpast" localSheetId="21">'[3]12'!$J$3</definedName>
    <definedName name="totalpast" localSheetId="4">'[3]12'!$J$3</definedName>
    <definedName name="totalpast" localSheetId="6">'[4]12'!$J$3</definedName>
    <definedName name="totalpast" localSheetId="7">'[4]12'!$J$3</definedName>
    <definedName name="totalpast" localSheetId="8">'[4]12'!$J$3</definedName>
    <definedName name="totalpast" localSheetId="9">'[5]12'!$J$3</definedName>
    <definedName name="totalpast" localSheetId="63">'[3]12'!$J$3</definedName>
    <definedName name="totalpast">'12'!$J$3</definedName>
    <definedName name="TYPE" localSheetId="21">#REF!</definedName>
    <definedName name="TYPE" localSheetId="4">#REF!</definedName>
    <definedName name="TYPE" localSheetId="9">#REF!</definedName>
    <definedName name="TYPE" localSheetId="60">[6]Info!$D$5</definedName>
    <definedName name="TYPE" localSheetId="61">[6]Info!$D$5</definedName>
    <definedName name="TYPE" localSheetId="62">[6]Info!$D$5</definedName>
    <definedName name="TYPE" localSheetId="63">#REF!</definedName>
    <definedName name="TYPE">#REF!</definedName>
    <definedName name="UNFUNDED">#REF!</definedName>
    <definedName name="UT_SURPLUS_BUD" localSheetId="21">#REF!</definedName>
    <definedName name="UT_SURPLUS_BUD" localSheetId="4">#REF!</definedName>
    <definedName name="UT_SURPLUS_BUD" localSheetId="9">#REF!</definedName>
    <definedName name="UT_SURPLUS_BUD" localSheetId="63">#REF!</definedName>
    <definedName name="UT_SURPLUS_BUD">#REF!</definedName>
    <definedName name="UT_SURPLUS_CASH" localSheetId="21">#REF!</definedName>
    <definedName name="UT_SURPLUS_CASH" localSheetId="4">#REF!</definedName>
    <definedName name="UT_SURPLUS_CASH" localSheetId="9">#REF!</definedName>
    <definedName name="UT_SURPLUS_CASH" localSheetId="63">#REF!</definedName>
    <definedName name="UT_SURPLUS_CASH">#REF!</definedName>
    <definedName name="UT_SURPLUS_CUR" localSheetId="21">#REF!</definedName>
    <definedName name="UT_SURPLUS_CUR" localSheetId="4">#REF!</definedName>
    <definedName name="UT_SURPLUS_CUR" localSheetId="9">#REF!</definedName>
    <definedName name="UT_SURPLUS_CUR" localSheetId="63">#REF!</definedName>
    <definedName name="UT_SURPLUS_CUR">#REF!</definedName>
    <definedName name="UT_TOT_REV_BUD" localSheetId="21">#REF!</definedName>
    <definedName name="UT_TOT_REV_BUD" localSheetId="4">#REF!</definedName>
    <definedName name="UT_TOT_REV_BUD" localSheetId="9">#REF!</definedName>
    <definedName name="UT_TOT_REV_BUD" localSheetId="63">#REF!</definedName>
    <definedName name="UT_TOT_REV_BUD">#REF!</definedName>
    <definedName name="UT_TOT_REV_CASH" localSheetId="21">#REF!</definedName>
    <definedName name="UT_TOT_REV_CASH" localSheetId="4">#REF!</definedName>
    <definedName name="UT_TOT_REV_CASH" localSheetId="9">#REF!</definedName>
    <definedName name="UT_TOT_REV_CASH" localSheetId="63">#REF!</definedName>
    <definedName name="UT_TOT_REV_CASH">#REF!</definedName>
    <definedName name="UT_TOT_REV_CUR" localSheetId="21">#REF!</definedName>
    <definedName name="UT_TOT_REV_CUR" localSheetId="4">#REF!</definedName>
    <definedName name="UT_TOT_REV_CUR" localSheetId="9">#REF!</definedName>
    <definedName name="UT_TOT_REV_CUR" localSheetId="63">#REF!</definedName>
    <definedName name="UT_TOT_REV_CUR">#REF!</definedName>
    <definedName name="UT_TOTAL_ADJ" localSheetId="21">#REF!</definedName>
    <definedName name="UT_TOTAL_ADJ" localSheetId="4">#REF!</definedName>
    <definedName name="UT_TOTAL_ADJ" localSheetId="9">#REF!</definedName>
    <definedName name="UT_TOTAL_ADJ" localSheetId="63">#REF!</definedName>
    <definedName name="UT_TOTAL_ADJ">#REF!</definedName>
    <definedName name="UT_TOTAL_BUD">'[6]36'!$H$30</definedName>
    <definedName name="UT_TOTAL_CASH" localSheetId="21">#REF!</definedName>
    <definedName name="UT_TOTAL_CASH" localSheetId="4">#REF!</definedName>
    <definedName name="UT_TOTAL_CASH" localSheetId="9">#REF!</definedName>
    <definedName name="UT_TOTAL_CASH" localSheetId="63">#REF!</definedName>
    <definedName name="UT_TOTAL_CASH">#REF!</definedName>
    <definedName name="UT_TOTAL_CUR" localSheetId="21">#REF!</definedName>
    <definedName name="UT_TOTAL_CUR" localSheetId="4">#REF!</definedName>
    <definedName name="UT_TOTAL_CUR" localSheetId="9">#REF!</definedName>
    <definedName name="UT_TOTAL_CUR" localSheetId="63">#REF!</definedName>
    <definedName name="UT_TOTAL_CUR">#REF!</definedName>
    <definedName name="UT_TOTAL_EMER" localSheetId="21">#REF!</definedName>
    <definedName name="UT_TOTAL_EMER" localSheetId="4">#REF!</definedName>
    <definedName name="UT_TOTAL_EMER" localSheetId="9">#REF!</definedName>
    <definedName name="UT_TOTAL_EMER" localSheetId="63">#REF!</definedName>
    <definedName name="UT_TOTAL_EMER">#REF!</definedName>
    <definedName name="UT_TOTAL_RES" localSheetId="21">#REF!</definedName>
    <definedName name="UT_TOTAL_RES" localSheetId="4">#REF!</definedName>
    <definedName name="UT_TOTAL_RES" localSheetId="9">#REF!</definedName>
    <definedName name="UT_TOTAL_RES" localSheetId="63">#REF!</definedName>
    <definedName name="UT_TOTAL_RES">#REF!</definedName>
    <definedName name="UTILITY" localSheetId="21">#REF!</definedName>
    <definedName name="UTILITY" localSheetId="4">#REF!</definedName>
    <definedName name="UTILITY" localSheetId="9">#REF!</definedName>
    <definedName name="UTILITY" localSheetId="63">#REF!</definedName>
    <definedName name="UTILITY">#REF!</definedName>
    <definedName name="Year">'[1]4'!$C$6</definedName>
    <definedName name="Z_07A8B7A8_6FAC_11D0_8C33_00008600DF4C_.wvu.PrintArea" localSheetId="50" hidden="1">'32'!$A$1:$Q$31</definedName>
    <definedName name="Z_07A8B7A8_6FAC_11D0_8C33_00008600DF4C_.wvu.PrintArea" localSheetId="51" hidden="1">'33'!$A$1:$R$32</definedName>
    <definedName name="Z_07A8B7A8_6FAC_11D0_8C33_00008600DF4C_.wvu.PrintArea" localSheetId="55" hidden="1">'37'!$A$1:$O$40</definedName>
    <definedName name="Z_07A8B7A8_6FAC_11D0_8C33_00008600DF4C_.wvu.PrintArea" localSheetId="56" hidden="1">'38'!$A$1:$P$39</definedName>
    <definedName name="Z_07A8B7A8_6FAC_11D0_8C33_00008600DF4C_.wvu.PrintArea" localSheetId="58" hidden="1">'40'!$A$1:$N$36</definedName>
    <definedName name="Z_07A8B7A8_6FAC_11D0_8C33_00008600DF4C_.wvu.PrintArea" localSheetId="59" hidden="1">'40a'!$A$1:$P$34</definedName>
    <definedName name="Z_07A8B7A8_6FAC_11D0_8C33_00008600DF4C_.wvu.PrintArea" localSheetId="60" hidden="1">'40b'!$A$2:$V$34</definedName>
    <definedName name="Z_07A8B7A8_6FAC_11D0_8C33_00008600DF4C_.wvu.PrintArea" localSheetId="61" hidden="1">'40c'!$A$1:$V$34</definedName>
    <definedName name="Z_07A8B7A8_6FAC_11D0_8C33_00008600DF4C_.wvu.PrintArea" localSheetId="62" hidden="1">'40d'!$A$1:$Y$34</definedName>
    <definedName name="Z_6BB90463_72ED_11D0_94DB_0000A000033D_.wvu.PrintArea" localSheetId="50" hidden="1">'32'!$A$1:$Q$31</definedName>
    <definedName name="Z_6BB90463_72ED_11D0_94DB_0000A000033D_.wvu.PrintArea" localSheetId="51" hidden="1">'33'!$A$1:$R$32</definedName>
    <definedName name="Z_6BB90463_72ED_11D0_94DB_0000A000033D_.wvu.PrintArea" localSheetId="55" hidden="1">'37'!$A$1:$O$40</definedName>
    <definedName name="Z_6BB90463_72ED_11D0_94DB_0000A000033D_.wvu.PrintArea" localSheetId="56" hidden="1">'38'!$A$1:$P$39</definedName>
    <definedName name="Z_6BB90463_72ED_11D0_94DB_0000A000033D_.wvu.PrintArea" localSheetId="58" hidden="1">'40'!$A$1:$N$36</definedName>
    <definedName name="Z_6BB90463_72ED_11D0_94DB_0000A000033D_.wvu.PrintArea" localSheetId="59" hidden="1">'40a'!$A$1:$P$34</definedName>
    <definedName name="Z_6BB90463_72ED_11D0_94DB_0000A000033D_.wvu.PrintArea" localSheetId="60" hidden="1">'40b'!$A$2:$V$34</definedName>
    <definedName name="Z_6BB90463_72ED_11D0_94DB_0000A000033D_.wvu.PrintArea" localSheetId="61" hidden="1">'40c'!$A$1:$V$34</definedName>
    <definedName name="Z_6BB90463_72ED_11D0_94DB_0000A000033D_.wvu.PrintArea" localSheetId="62" hidden="1">'40d'!$A$1:$Y$34</definedName>
    <definedName name="Z_F1D29B63_6FCB_11D0_88D0_00C0E3210823_.wvu.PrintArea" localSheetId="50" hidden="1">'32'!$A$1:$Q$31</definedName>
    <definedName name="Z_F1D29B63_6FCB_11D0_88D0_00C0E3210823_.wvu.PrintArea" localSheetId="51" hidden="1">'33'!$A$1:$R$32</definedName>
    <definedName name="Z_F1D29B63_6FCB_11D0_88D0_00C0E3210823_.wvu.PrintArea" localSheetId="55" hidden="1">'37'!$A$1:$O$40</definedName>
    <definedName name="Z_F1D29B63_6FCB_11D0_88D0_00C0E3210823_.wvu.PrintArea" localSheetId="56" hidden="1">'38'!$A$1:$P$39</definedName>
    <definedName name="Z_F1D29B63_6FCB_11D0_88D0_00C0E3210823_.wvu.PrintArea" localSheetId="58" hidden="1">'40'!$A$1:$N$36</definedName>
    <definedName name="Z_F1D29B63_6FCB_11D0_88D0_00C0E3210823_.wvu.PrintArea" localSheetId="59" hidden="1">'40a'!$A$1:$P$34</definedName>
    <definedName name="Z_F1D29B63_6FCB_11D0_88D0_00C0E3210823_.wvu.PrintArea" localSheetId="60" hidden="1">'40b'!$A$2:$V$34</definedName>
    <definedName name="Z_F1D29B63_6FCB_11D0_88D0_00C0E3210823_.wvu.PrintArea" localSheetId="61" hidden="1">'40c'!$A$1:$V$34</definedName>
    <definedName name="Z_F1D29B63_6FCB_11D0_88D0_00C0E3210823_.wvu.PrintArea" localSheetId="62" hidden="1">'40d'!$A$1:$Y$34</definedName>
  </definedNames>
  <calcPr calcId="145621" calcMode="autoNoTable"/>
</workbook>
</file>

<file path=xl/calcChain.xml><?xml version="1.0" encoding="utf-8"?>
<calcChain xmlns="http://schemas.openxmlformats.org/spreadsheetml/2006/main">
  <c r="K9" i="76" l="1"/>
  <c r="M9" i="76" s="1"/>
  <c r="K8" i="76"/>
  <c r="J11" i="19"/>
  <c r="J8" i="92"/>
  <c r="L9" i="38"/>
  <c r="N12" i="34"/>
  <c r="N15" i="34"/>
  <c r="N14" i="34"/>
  <c r="N13" i="34"/>
  <c r="L8" i="92"/>
  <c r="L20" i="90"/>
  <c r="L28" i="29"/>
  <c r="J28" i="29"/>
  <c r="H28" i="29"/>
  <c r="D28" i="29"/>
  <c r="L28" i="18"/>
  <c r="J28" i="18"/>
  <c r="H28" i="18"/>
  <c r="F28" i="18"/>
  <c r="E8" i="79"/>
  <c r="E10" i="41"/>
  <c r="I17" i="93" l="1"/>
  <c r="N11" i="6"/>
  <c r="L10" i="6"/>
  <c r="L18" i="6"/>
  <c r="L15" i="6"/>
  <c r="N19" i="6"/>
  <c r="N21" i="6" s="1"/>
  <c r="M18" i="81"/>
  <c r="N39" i="95"/>
  <c r="N38" i="95"/>
  <c r="G39" i="95"/>
  <c r="G38" i="95"/>
  <c r="O28" i="95"/>
  <c r="B16" i="4"/>
  <c r="H40" i="95" l="1"/>
  <c r="N22" i="6"/>
  <c r="O40" i="95"/>
  <c r="C8" i="79" l="1"/>
  <c r="N10" i="34" l="1"/>
  <c r="N11" i="92"/>
  <c r="N10" i="92"/>
  <c r="N9" i="92"/>
  <c r="G14" i="95" l="1"/>
  <c r="G17" i="95"/>
  <c r="G16" i="95"/>
  <c r="O20" i="95"/>
  <c r="M26" i="80"/>
  <c r="N9" i="36"/>
  <c r="G10" i="41"/>
  <c r="M15" i="76"/>
  <c r="M8" i="76"/>
  <c r="E26" i="6"/>
  <c r="L19" i="6"/>
  <c r="L21" i="6" s="1"/>
  <c r="D12" i="80"/>
  <c r="M28" i="80"/>
  <c r="M35" i="80"/>
  <c r="D13" i="80" s="1"/>
  <c r="M36" i="80"/>
  <c r="D17" i="80" s="1"/>
  <c r="F13" i="8"/>
  <c r="S32" i="67"/>
  <c r="M32" i="67"/>
  <c r="I32" i="67"/>
  <c r="E35" i="93"/>
  <c r="G31" i="75"/>
  <c r="F22" i="4"/>
  <c r="F13" i="4"/>
  <c r="C31" i="75"/>
  <c r="K27" i="77"/>
  <c r="I27" i="77"/>
  <c r="M27" i="77" s="1"/>
  <c r="G27" i="77"/>
  <c r="C27" i="77"/>
  <c r="E27" i="77"/>
  <c r="E31" i="75"/>
  <c r="D28" i="18"/>
  <c r="J27" i="18"/>
  <c r="J26" i="18"/>
  <c r="L27" i="18"/>
  <c r="L26" i="18"/>
  <c r="H27" i="18"/>
  <c r="H26" i="18"/>
  <c r="D27" i="18"/>
  <c r="D26" i="18"/>
  <c r="F27" i="18"/>
  <c r="N14" i="18"/>
  <c r="N17" i="18"/>
  <c r="N19" i="18"/>
  <c r="D28" i="17"/>
  <c r="N22" i="17"/>
  <c r="N21" i="17"/>
  <c r="N19" i="17"/>
  <c r="N18" i="17"/>
  <c r="N16" i="17"/>
  <c r="N15" i="17"/>
  <c r="N13" i="17"/>
  <c r="N12" i="17"/>
  <c r="F27" i="17"/>
  <c r="N11" i="30"/>
  <c r="N7" i="30"/>
  <c r="N22" i="29"/>
  <c r="N18" i="28"/>
  <c r="N13" i="28"/>
  <c r="L28" i="92"/>
  <c r="L27" i="92"/>
  <c r="L26" i="92"/>
  <c r="J28" i="92"/>
  <c r="J27" i="92"/>
  <c r="J26" i="92"/>
  <c r="H28" i="92"/>
  <c r="H27" i="92"/>
  <c r="H26" i="92"/>
  <c r="D27" i="92"/>
  <c r="N19" i="26"/>
  <c r="N9" i="26"/>
  <c r="N10" i="26"/>
  <c r="N8" i="26"/>
  <c r="F28" i="29"/>
  <c r="F28" i="92"/>
  <c r="F27" i="92"/>
  <c r="M28" i="91"/>
  <c r="L28" i="91"/>
  <c r="K28" i="91"/>
  <c r="J28" i="91"/>
  <c r="I28" i="91"/>
  <c r="H28" i="91"/>
  <c r="M27" i="91"/>
  <c r="L27" i="91"/>
  <c r="K27" i="91"/>
  <c r="J27" i="91"/>
  <c r="I27" i="91"/>
  <c r="H27" i="91"/>
  <c r="M26" i="91"/>
  <c r="L26" i="91"/>
  <c r="K26" i="91"/>
  <c r="K29" i="91" s="1"/>
  <c r="J26" i="91"/>
  <c r="I26" i="91"/>
  <c r="H26" i="91"/>
  <c r="H29" i="91" s="1"/>
  <c r="D28" i="91"/>
  <c r="D27" i="91"/>
  <c r="D26" i="91"/>
  <c r="F28" i="91"/>
  <c r="F27" i="91"/>
  <c r="M28" i="90"/>
  <c r="L28" i="90"/>
  <c r="K28" i="90"/>
  <c r="J28" i="90"/>
  <c r="I28" i="90"/>
  <c r="H28" i="90"/>
  <c r="M27" i="90"/>
  <c r="L27" i="90"/>
  <c r="K27" i="90"/>
  <c r="J27" i="90"/>
  <c r="I27" i="90"/>
  <c r="H27" i="90"/>
  <c r="M26" i="90"/>
  <c r="M29" i="90"/>
  <c r="L26" i="90"/>
  <c r="K26" i="90"/>
  <c r="J26" i="90"/>
  <c r="I26" i="90"/>
  <c r="I29" i="90" s="1"/>
  <c r="H26" i="90"/>
  <c r="D28" i="90"/>
  <c r="D27" i="90"/>
  <c r="D26" i="90"/>
  <c r="F28" i="90"/>
  <c r="F27" i="90"/>
  <c r="M28" i="86"/>
  <c r="L28" i="86"/>
  <c r="K28" i="86"/>
  <c r="J28" i="86"/>
  <c r="I28" i="86"/>
  <c r="H28" i="86"/>
  <c r="M27" i="86"/>
  <c r="L27" i="86"/>
  <c r="K27" i="86"/>
  <c r="J27" i="86"/>
  <c r="I27" i="86"/>
  <c r="H27" i="86"/>
  <c r="M26" i="86"/>
  <c r="L26" i="86"/>
  <c r="K26" i="86"/>
  <c r="K29" i="86" s="1"/>
  <c r="J26" i="86"/>
  <c r="I26" i="86"/>
  <c r="I29" i="86" s="1"/>
  <c r="H26" i="86"/>
  <c r="H29" i="86" s="1"/>
  <c r="D28" i="86"/>
  <c r="D27" i="86"/>
  <c r="D26" i="86"/>
  <c r="F28" i="86"/>
  <c r="F27" i="86"/>
  <c r="M28" i="85"/>
  <c r="L28" i="85"/>
  <c r="K28" i="85"/>
  <c r="J28" i="85"/>
  <c r="I28" i="85"/>
  <c r="H28" i="85"/>
  <c r="M27" i="85"/>
  <c r="L27" i="85"/>
  <c r="K27" i="85"/>
  <c r="J27" i="85"/>
  <c r="I27" i="85"/>
  <c r="H27" i="85"/>
  <c r="M26" i="85"/>
  <c r="M29" i="85" s="1"/>
  <c r="L26" i="85"/>
  <c r="K26" i="85"/>
  <c r="K29" i="85"/>
  <c r="J26" i="85"/>
  <c r="I26" i="85"/>
  <c r="I29" i="85" s="1"/>
  <c r="H26" i="85"/>
  <c r="H29" i="85" s="1"/>
  <c r="D28" i="85"/>
  <c r="D27" i="85"/>
  <c r="D26" i="85"/>
  <c r="F28" i="85"/>
  <c r="F27" i="85"/>
  <c r="M28" i="84"/>
  <c r="L28" i="84"/>
  <c r="K28" i="84"/>
  <c r="J28" i="84"/>
  <c r="I28" i="84"/>
  <c r="H28" i="84"/>
  <c r="M27" i="84"/>
  <c r="L27" i="84"/>
  <c r="K27" i="84"/>
  <c r="J27" i="84"/>
  <c r="I27" i="84"/>
  <c r="H27" i="84"/>
  <c r="M26" i="84"/>
  <c r="M29" i="84" s="1"/>
  <c r="L26" i="84"/>
  <c r="K26" i="84"/>
  <c r="J26" i="84"/>
  <c r="I26" i="84"/>
  <c r="H26" i="84"/>
  <c r="D27" i="84"/>
  <c r="F28" i="84"/>
  <c r="F27" i="84"/>
  <c r="L28" i="19"/>
  <c r="L27" i="19"/>
  <c r="L26" i="19"/>
  <c r="J28" i="19"/>
  <c r="J27" i="19"/>
  <c r="J26" i="19"/>
  <c r="H28" i="19"/>
  <c r="H27" i="19"/>
  <c r="H26" i="19"/>
  <c r="H29" i="19" s="1"/>
  <c r="D28" i="19"/>
  <c r="D27" i="19"/>
  <c r="D26" i="19"/>
  <c r="D29" i="19" s="1"/>
  <c r="F28" i="19"/>
  <c r="F27" i="19"/>
  <c r="L28" i="17"/>
  <c r="J28" i="17"/>
  <c r="H28" i="17"/>
  <c r="L27" i="17"/>
  <c r="J27" i="17"/>
  <c r="H27" i="17"/>
  <c r="L26" i="17"/>
  <c r="J26" i="17"/>
  <c r="H26" i="17"/>
  <c r="D27" i="17"/>
  <c r="D26" i="17"/>
  <c r="F28" i="17"/>
  <c r="L28" i="16"/>
  <c r="J28" i="16"/>
  <c r="H28" i="16"/>
  <c r="L27" i="16"/>
  <c r="J27" i="16"/>
  <c r="H27" i="16"/>
  <c r="L26" i="16"/>
  <c r="J26" i="16"/>
  <c r="H26" i="16"/>
  <c r="H29" i="16"/>
  <c r="D28" i="16"/>
  <c r="D27" i="16"/>
  <c r="D26" i="16"/>
  <c r="F28" i="16"/>
  <c r="F27" i="16"/>
  <c r="F26" i="92"/>
  <c r="N27" i="92"/>
  <c r="N8" i="92"/>
  <c r="N7" i="92"/>
  <c r="F5" i="92"/>
  <c r="D5" i="92"/>
  <c r="J3" i="92"/>
  <c r="H3" i="92"/>
  <c r="L2" i="92"/>
  <c r="L28" i="34"/>
  <c r="L26" i="34"/>
  <c r="J28" i="34"/>
  <c r="J26" i="34"/>
  <c r="H28" i="34"/>
  <c r="H26" i="34"/>
  <c r="D28" i="34"/>
  <c r="D26" i="34"/>
  <c r="F28" i="34"/>
  <c r="L26" i="29"/>
  <c r="L29" i="29" s="1"/>
  <c r="J26" i="29"/>
  <c r="H26" i="29"/>
  <c r="D26" i="29"/>
  <c r="D29" i="29" s="1"/>
  <c r="L31" i="25"/>
  <c r="L30" i="25"/>
  <c r="L29" i="25"/>
  <c r="J31" i="25"/>
  <c r="J30" i="25"/>
  <c r="J29" i="25"/>
  <c r="H31" i="25"/>
  <c r="H30" i="25"/>
  <c r="H29" i="25"/>
  <c r="H32" i="25" s="1"/>
  <c r="D31" i="25"/>
  <c r="D30" i="25"/>
  <c r="D29" i="25"/>
  <c r="F31" i="25"/>
  <c r="F30" i="25"/>
  <c r="F29" i="25"/>
  <c r="F26" i="91"/>
  <c r="F26" i="90"/>
  <c r="F26" i="86"/>
  <c r="F26" i="85"/>
  <c r="F29" i="85" s="1"/>
  <c r="F26" i="84"/>
  <c r="F26" i="19"/>
  <c r="F26" i="18"/>
  <c r="F26" i="17"/>
  <c r="F29" i="17" s="1"/>
  <c r="F26" i="16"/>
  <c r="N19" i="91"/>
  <c r="N18" i="91"/>
  <c r="N15" i="91"/>
  <c r="N14" i="91"/>
  <c r="N11" i="91"/>
  <c r="N10" i="91"/>
  <c r="N8" i="91"/>
  <c r="N7" i="91"/>
  <c r="F5" i="91"/>
  <c r="D5" i="91"/>
  <c r="J3" i="91"/>
  <c r="H3" i="91"/>
  <c r="L2" i="91"/>
  <c r="N23" i="90"/>
  <c r="N22" i="90"/>
  <c r="N20" i="90"/>
  <c r="N18" i="90"/>
  <c r="N17" i="90"/>
  <c r="N14" i="90"/>
  <c r="N12" i="90"/>
  <c r="N11" i="90"/>
  <c r="N8" i="90"/>
  <c r="N7" i="90"/>
  <c r="F5" i="90"/>
  <c r="D5" i="90"/>
  <c r="J3" i="90"/>
  <c r="H3" i="90"/>
  <c r="L2" i="90"/>
  <c r="L12" i="5"/>
  <c r="J12" i="5"/>
  <c r="H12" i="5"/>
  <c r="F12" i="5"/>
  <c r="D12" i="5"/>
  <c r="N23" i="32"/>
  <c r="N12" i="5"/>
  <c r="N10" i="29"/>
  <c r="N9" i="85"/>
  <c r="N11" i="85"/>
  <c r="N12" i="85"/>
  <c r="N14" i="85"/>
  <c r="N16" i="85"/>
  <c r="N17" i="85"/>
  <c r="N18" i="85"/>
  <c r="N19" i="85"/>
  <c r="N20" i="85"/>
  <c r="N21" i="85"/>
  <c r="N9" i="84"/>
  <c r="N10" i="84"/>
  <c r="N12" i="84"/>
  <c r="N13" i="84"/>
  <c r="N15" i="84"/>
  <c r="N16" i="84"/>
  <c r="N18" i="84"/>
  <c r="N10" i="19"/>
  <c r="N11" i="19"/>
  <c r="N13" i="19"/>
  <c r="N14" i="19"/>
  <c r="N10" i="18"/>
  <c r="N11" i="18"/>
  <c r="N12" i="18"/>
  <c r="N9" i="17"/>
  <c r="N10" i="17"/>
  <c r="N9" i="16"/>
  <c r="N11" i="16"/>
  <c r="N12" i="16"/>
  <c r="N13" i="16"/>
  <c r="N15" i="16"/>
  <c r="N16" i="16"/>
  <c r="N17" i="16"/>
  <c r="N19" i="16"/>
  <c r="D33" i="18"/>
  <c r="D32" i="18"/>
  <c r="B13" i="4"/>
  <c r="J19" i="78"/>
  <c r="J20" i="78"/>
  <c r="J10" i="78"/>
  <c r="T30" i="70"/>
  <c r="V30" i="70"/>
  <c r="Z30" i="70"/>
  <c r="X30" i="70"/>
  <c r="L3" i="69"/>
  <c r="H31" i="69"/>
  <c r="F31" i="69"/>
  <c r="O32" i="68"/>
  <c r="M32" i="68"/>
  <c r="K32" i="68"/>
  <c r="G32" i="68"/>
  <c r="G32" i="67"/>
  <c r="E24" i="6"/>
  <c r="E18" i="6"/>
  <c r="L11" i="6"/>
  <c r="N7" i="36"/>
  <c r="N23" i="37" s="1"/>
  <c r="N16" i="5" s="1"/>
  <c r="L23" i="5"/>
  <c r="L21" i="5"/>
  <c r="L20" i="5"/>
  <c r="L19" i="5"/>
  <c r="J23" i="5"/>
  <c r="J21" i="5"/>
  <c r="J20" i="5"/>
  <c r="J19" i="5"/>
  <c r="H21" i="5"/>
  <c r="H19" i="5"/>
  <c r="F23" i="5"/>
  <c r="F21" i="5"/>
  <c r="F20" i="5"/>
  <c r="F19" i="5"/>
  <c r="D21" i="5"/>
  <c r="D20" i="5"/>
  <c r="D19" i="5"/>
  <c r="N11" i="5"/>
  <c r="L11" i="5"/>
  <c r="J11" i="5"/>
  <c r="H11" i="5"/>
  <c r="F11" i="5"/>
  <c r="D11" i="5"/>
  <c r="N19" i="5"/>
  <c r="L20" i="39"/>
  <c r="L18" i="5" s="1"/>
  <c r="J20" i="39"/>
  <c r="J18" i="5" s="1"/>
  <c r="F20" i="39"/>
  <c r="F18" i="5" s="1"/>
  <c r="D20" i="39"/>
  <c r="F12" i="8" s="1"/>
  <c r="H23" i="38"/>
  <c r="H17" i="5" s="1"/>
  <c r="L23" i="38"/>
  <c r="L17" i="5" s="1"/>
  <c r="J23" i="38"/>
  <c r="J17" i="5" s="1"/>
  <c r="F23" i="38"/>
  <c r="G15" i="95" s="1"/>
  <c r="L23" i="37"/>
  <c r="L16" i="5" s="1"/>
  <c r="J23" i="37"/>
  <c r="J16" i="5" s="1"/>
  <c r="H23" i="37"/>
  <c r="H16" i="5" s="1"/>
  <c r="F23" i="37"/>
  <c r="F16" i="5" s="1"/>
  <c r="D23" i="37"/>
  <c r="F10" i="8" s="1"/>
  <c r="F26" i="34"/>
  <c r="F27" i="33"/>
  <c r="H27" i="33"/>
  <c r="J27" i="33"/>
  <c r="L27" i="33"/>
  <c r="F28" i="33"/>
  <c r="H28" i="33"/>
  <c r="H29" i="33" s="1"/>
  <c r="J28" i="33"/>
  <c r="L28" i="33"/>
  <c r="F26" i="33"/>
  <c r="F29" i="33"/>
  <c r="H26" i="33"/>
  <c r="J26" i="33"/>
  <c r="J29" i="33" s="1"/>
  <c r="L26" i="33"/>
  <c r="D26" i="33"/>
  <c r="D28" i="33"/>
  <c r="D27" i="33"/>
  <c r="F27" i="32"/>
  <c r="H27" i="32"/>
  <c r="J27" i="32"/>
  <c r="L27" i="32"/>
  <c r="F28" i="32"/>
  <c r="H28" i="32"/>
  <c r="J28" i="32"/>
  <c r="L28" i="32"/>
  <c r="D28" i="32"/>
  <c r="D27" i="32"/>
  <c r="F26" i="32"/>
  <c r="F29" i="32" s="1"/>
  <c r="H26" i="32"/>
  <c r="J26" i="32"/>
  <c r="J29" i="32" s="1"/>
  <c r="L26" i="32"/>
  <c r="L29" i="32" s="1"/>
  <c r="D26" i="32"/>
  <c r="D29" i="32" s="1"/>
  <c r="F26" i="29"/>
  <c r="F29" i="29" s="1"/>
  <c r="L19" i="35"/>
  <c r="L14" i="5" s="1"/>
  <c r="J19" i="35"/>
  <c r="J14" i="5" s="1"/>
  <c r="H19" i="35"/>
  <c r="F19" i="35"/>
  <c r="G13" i="95" s="1"/>
  <c r="D19" i="35"/>
  <c r="D14" i="5" s="1"/>
  <c r="N9" i="34"/>
  <c r="N11" i="34"/>
  <c r="D22" i="33"/>
  <c r="D13" i="5"/>
  <c r="F22" i="33"/>
  <c r="H22" i="33"/>
  <c r="H13" i="5" s="1"/>
  <c r="J22" i="33"/>
  <c r="J13" i="5" s="1"/>
  <c r="L22" i="33"/>
  <c r="L13" i="5" s="1"/>
  <c r="N22" i="33"/>
  <c r="N13" i="5" s="1"/>
  <c r="N28" i="32"/>
  <c r="N26" i="32"/>
  <c r="N27" i="32"/>
  <c r="D23" i="30"/>
  <c r="D10" i="5" s="1"/>
  <c r="F23" i="30"/>
  <c r="G12" i="95" s="1"/>
  <c r="H23" i="30"/>
  <c r="H10" i="5" s="1"/>
  <c r="J23" i="30"/>
  <c r="J10" i="5" s="1"/>
  <c r="L23" i="30"/>
  <c r="L10" i="5" s="1"/>
  <c r="N20" i="29"/>
  <c r="N14" i="29"/>
  <c r="N16" i="28"/>
  <c r="N15" i="28"/>
  <c r="N11" i="28"/>
  <c r="N10" i="28"/>
  <c r="L22" i="28"/>
  <c r="J22" i="28"/>
  <c r="H22" i="28"/>
  <c r="F22" i="28"/>
  <c r="N17" i="86"/>
  <c r="N8" i="86"/>
  <c r="N10" i="86"/>
  <c r="N13" i="25"/>
  <c r="N31" i="25" s="1"/>
  <c r="N12" i="25"/>
  <c r="N30" i="25" s="1"/>
  <c r="N15" i="86"/>
  <c r="N13" i="86"/>
  <c r="N11" i="86"/>
  <c r="F5" i="86"/>
  <c r="D5" i="86"/>
  <c r="J3" i="86"/>
  <c r="H3" i="86"/>
  <c r="L2" i="86"/>
  <c r="N8" i="85"/>
  <c r="F5" i="85"/>
  <c r="D5" i="85"/>
  <c r="J3" i="85"/>
  <c r="H3" i="85"/>
  <c r="L2" i="85"/>
  <c r="N8" i="84"/>
  <c r="N8" i="19"/>
  <c r="F5" i="84"/>
  <c r="D5" i="84"/>
  <c r="J3" i="84"/>
  <c r="H3" i="84"/>
  <c r="L2" i="84"/>
  <c r="N8" i="18"/>
  <c r="N8" i="17"/>
  <c r="N8" i="16"/>
  <c r="N27" i="16" s="1"/>
  <c r="E29" i="79"/>
  <c r="O8" i="95" s="1"/>
  <c r="O11" i="95" s="1"/>
  <c r="G9" i="79"/>
  <c r="G8" i="79"/>
  <c r="E9" i="79"/>
  <c r="C9" i="79"/>
  <c r="G24" i="50"/>
  <c r="G21" i="79" s="1"/>
  <c r="E24" i="50"/>
  <c r="E21" i="79" s="1"/>
  <c r="C24" i="50"/>
  <c r="C21" i="79" s="1"/>
  <c r="G24" i="48"/>
  <c r="G19" i="79" s="1"/>
  <c r="E24" i="48"/>
  <c r="E19" i="79" s="1"/>
  <c r="C24" i="48"/>
  <c r="C19" i="79" s="1"/>
  <c r="G24" i="46"/>
  <c r="G17" i="79" s="1"/>
  <c r="E24" i="46"/>
  <c r="E17" i="79"/>
  <c r="C24" i="46"/>
  <c r="C17" i="79" s="1"/>
  <c r="G26" i="45"/>
  <c r="G15" i="79" s="1"/>
  <c r="E26" i="45"/>
  <c r="E15" i="79" s="1"/>
  <c r="C26" i="45"/>
  <c r="C15" i="79"/>
  <c r="G24" i="44"/>
  <c r="G13" i="79" s="1"/>
  <c r="E24" i="44"/>
  <c r="E13" i="79" s="1"/>
  <c r="C24" i="44"/>
  <c r="C13" i="79" s="1"/>
  <c r="G25" i="43"/>
  <c r="G12" i="79" s="1"/>
  <c r="E25" i="43"/>
  <c r="E12" i="79" s="1"/>
  <c r="C25" i="43"/>
  <c r="C12" i="79" s="1"/>
  <c r="G24" i="42"/>
  <c r="G11" i="79" s="1"/>
  <c r="E24" i="42"/>
  <c r="E11" i="79" s="1"/>
  <c r="C24" i="42"/>
  <c r="C11" i="79" s="1"/>
  <c r="C10" i="41"/>
  <c r="L28" i="6" s="1"/>
  <c r="E23" i="73"/>
  <c r="C23" i="73"/>
  <c r="O16" i="55"/>
  <c r="N7" i="59"/>
  <c r="J9" i="59"/>
  <c r="L7" i="59" s="1"/>
  <c r="M7" i="58"/>
  <c r="I9" i="58"/>
  <c r="K7" i="58" s="1"/>
  <c r="X6" i="70"/>
  <c r="M7" i="70"/>
  <c r="V7" i="70"/>
  <c r="T7" i="70"/>
  <c r="K7" i="70"/>
  <c r="I7" i="70"/>
  <c r="H12" i="69"/>
  <c r="K12" i="68"/>
  <c r="M12" i="68" s="1"/>
  <c r="O12" i="68" s="1"/>
  <c r="Q12" i="68" s="1"/>
  <c r="S12" i="68" s="1"/>
  <c r="U12" i="68" s="1"/>
  <c r="K3" i="68"/>
  <c r="S10" i="67"/>
  <c r="B4" i="67"/>
  <c r="B3" i="65"/>
  <c r="K11" i="64"/>
  <c r="K6" i="64"/>
  <c r="I6" i="64"/>
  <c r="I12" i="64" s="1"/>
  <c r="G6" i="64"/>
  <c r="G12" i="64" s="1"/>
  <c r="M7" i="63"/>
  <c r="M14" i="63"/>
  <c r="M32" i="63" s="1"/>
  <c r="M26" i="63"/>
  <c r="I7" i="63"/>
  <c r="I33" i="63" s="1"/>
  <c r="K7" i="63"/>
  <c r="K15" i="63" s="1"/>
  <c r="E6" i="77"/>
  <c r="C6" i="77"/>
  <c r="I4" i="77"/>
  <c r="G4" i="77"/>
  <c r="K3" i="77"/>
  <c r="E6" i="76"/>
  <c r="C6" i="76"/>
  <c r="I4" i="76"/>
  <c r="G4" i="76"/>
  <c r="K3" i="76"/>
  <c r="G6" i="75"/>
  <c r="E6" i="75"/>
  <c r="C6" i="75"/>
  <c r="H9" i="59"/>
  <c r="N6" i="59"/>
  <c r="L6" i="59"/>
  <c r="P5" i="59"/>
  <c r="G9" i="58"/>
  <c r="M6" i="58"/>
  <c r="K6" i="58"/>
  <c r="O5" i="58"/>
  <c r="F5" i="5"/>
  <c r="D5" i="5"/>
  <c r="J3" i="5"/>
  <c r="H3" i="5"/>
  <c r="L2" i="5"/>
  <c r="J7" i="57"/>
  <c r="H7" i="57"/>
  <c r="F7" i="57"/>
  <c r="F5" i="40"/>
  <c r="D5" i="40"/>
  <c r="J3" i="40"/>
  <c r="H3" i="40"/>
  <c r="L2" i="40"/>
  <c r="F5" i="39"/>
  <c r="D5" i="39"/>
  <c r="J3" i="39"/>
  <c r="H3" i="39"/>
  <c r="L2" i="39"/>
  <c r="F5" i="38"/>
  <c r="D5" i="38"/>
  <c r="J3" i="38"/>
  <c r="H3" i="38"/>
  <c r="L2" i="38"/>
  <c r="F5" i="37"/>
  <c r="D5" i="37"/>
  <c r="J3" i="37"/>
  <c r="H3" i="37"/>
  <c r="L2" i="37"/>
  <c r="F5" i="36"/>
  <c r="D5" i="36"/>
  <c r="J3" i="36"/>
  <c r="H3" i="36"/>
  <c r="L2" i="36"/>
  <c r="F5" i="35"/>
  <c r="D5" i="35"/>
  <c r="J3" i="35"/>
  <c r="H3" i="35"/>
  <c r="L2" i="35"/>
  <c r="F5" i="34"/>
  <c r="D5" i="34"/>
  <c r="J3" i="34"/>
  <c r="H3" i="34"/>
  <c r="L2" i="34"/>
  <c r="F5" i="33"/>
  <c r="D5" i="33"/>
  <c r="J3" i="33"/>
  <c r="H3" i="33"/>
  <c r="L2" i="33"/>
  <c r="F5" i="32"/>
  <c r="D5" i="32"/>
  <c r="J3" i="32"/>
  <c r="H3" i="32"/>
  <c r="L2" i="32"/>
  <c r="F5" i="31"/>
  <c r="D5" i="31"/>
  <c r="J3" i="31"/>
  <c r="H3" i="31"/>
  <c r="L2" i="31"/>
  <c r="F5" i="30"/>
  <c r="D5" i="30"/>
  <c r="J3" i="30"/>
  <c r="H3" i="30"/>
  <c r="L2" i="30"/>
  <c r="F5" i="29"/>
  <c r="D5" i="29"/>
  <c r="J3" i="29"/>
  <c r="H3" i="29"/>
  <c r="L2" i="29"/>
  <c r="F5" i="28"/>
  <c r="D5" i="28"/>
  <c r="J3" i="28"/>
  <c r="H3" i="28"/>
  <c r="L2" i="28"/>
  <c r="F5" i="27"/>
  <c r="D5" i="27"/>
  <c r="J3" i="27"/>
  <c r="H3" i="27"/>
  <c r="L2" i="27"/>
  <c r="F5" i="26"/>
  <c r="D5" i="26"/>
  <c r="J3" i="26"/>
  <c r="H3" i="26"/>
  <c r="L2" i="26"/>
  <c r="F5" i="25"/>
  <c r="D5" i="25"/>
  <c r="J3" i="25"/>
  <c r="H3" i="25"/>
  <c r="L2" i="25"/>
  <c r="F5" i="19"/>
  <c r="D5" i="19"/>
  <c r="J3" i="19"/>
  <c r="H3" i="19"/>
  <c r="L2" i="19"/>
  <c r="F5" i="18"/>
  <c r="D5" i="18"/>
  <c r="J3" i="18"/>
  <c r="H3" i="18"/>
  <c r="L2" i="18"/>
  <c r="L2" i="17"/>
  <c r="J3" i="17"/>
  <c r="H3" i="17"/>
  <c r="F5" i="17"/>
  <c r="D5" i="17"/>
  <c r="G4" i="50"/>
  <c r="E4" i="50"/>
  <c r="C4" i="50"/>
  <c r="G4" i="49"/>
  <c r="E4" i="49"/>
  <c r="C4" i="49"/>
  <c r="G4" i="48"/>
  <c r="E4" i="48"/>
  <c r="C4" i="48"/>
  <c r="G4" i="47"/>
  <c r="E4" i="47"/>
  <c r="C4" i="47"/>
  <c r="G5" i="46"/>
  <c r="E5" i="46"/>
  <c r="C5" i="46"/>
  <c r="G5" i="45"/>
  <c r="E5" i="45"/>
  <c r="C5" i="45"/>
  <c r="G4" i="44"/>
  <c r="E4" i="44"/>
  <c r="C4" i="44"/>
  <c r="G5" i="43"/>
  <c r="E5" i="43"/>
  <c r="C5" i="43"/>
  <c r="G4" i="42"/>
  <c r="E4" i="42"/>
  <c r="C4" i="42"/>
  <c r="X52" i="76"/>
  <c r="C60" i="75"/>
  <c r="C45" i="75"/>
  <c r="J31" i="69"/>
  <c r="L31" i="69"/>
  <c r="N31" i="69"/>
  <c r="P31" i="69"/>
  <c r="R31" i="69"/>
  <c r="T31" i="69"/>
  <c r="V31" i="69"/>
  <c r="X31" i="69"/>
  <c r="AM23" i="37"/>
  <c r="N29" i="53"/>
  <c r="O31" i="53"/>
  <c r="K25" i="55"/>
  <c r="W26" i="55"/>
  <c r="Q45" i="55"/>
  <c r="K32" i="67"/>
  <c r="D23" i="38"/>
  <c r="F11" i="8" s="1"/>
  <c r="U32" i="67"/>
  <c r="N28" i="33"/>
  <c r="D18" i="5"/>
  <c r="B22" i="4"/>
  <c r="E41" i="93"/>
  <c r="H29" i="32"/>
  <c r="D28" i="84"/>
  <c r="D31" i="84"/>
  <c r="D26" i="84"/>
  <c r="F13" i="5"/>
  <c r="H29" i="29"/>
  <c r="K29" i="90"/>
  <c r="D28" i="92"/>
  <c r="D26" i="92"/>
  <c r="K29" i="84"/>
  <c r="I29" i="91"/>
  <c r="M29" i="91"/>
  <c r="D22" i="28"/>
  <c r="F6" i="8" s="1"/>
  <c r="F24" i="26" l="1"/>
  <c r="H29" i="90"/>
  <c r="X41" i="69"/>
  <c r="L29" i="33"/>
  <c r="M42" i="68"/>
  <c r="F17" i="5"/>
  <c r="C62" i="75"/>
  <c r="D29" i="33"/>
  <c r="D32" i="25"/>
  <c r="D24" i="26"/>
  <c r="I29" i="84"/>
  <c r="H29" i="84"/>
  <c r="M29" i="86"/>
  <c r="H29" i="18"/>
  <c r="N28" i="29"/>
  <c r="L32" i="25"/>
  <c r="J29" i="86"/>
  <c r="N28" i="18"/>
  <c r="D29" i="90"/>
  <c r="J29" i="29"/>
  <c r="J32" i="25"/>
  <c r="F29" i="91"/>
  <c r="F29" i="90"/>
  <c r="F29" i="86"/>
  <c r="J29" i="85"/>
  <c r="J29" i="19"/>
  <c r="F29" i="18"/>
  <c r="K26" i="63"/>
  <c r="I26" i="63"/>
  <c r="K33" i="63"/>
  <c r="L22" i="6"/>
  <c r="D29" i="91"/>
  <c r="D23" i="26"/>
  <c r="D29" i="86"/>
  <c r="D29" i="85"/>
  <c r="D29" i="84"/>
  <c r="D29" i="18"/>
  <c r="D29" i="16"/>
  <c r="N29" i="32"/>
  <c r="D15" i="5"/>
  <c r="N27" i="33"/>
  <c r="I15" i="63"/>
  <c r="D16" i="5"/>
  <c r="N28" i="16"/>
  <c r="H29" i="17"/>
  <c r="J29" i="84"/>
  <c r="D17" i="5"/>
  <c r="N26" i="33"/>
  <c r="N29" i="33" s="1"/>
  <c r="H21" i="35"/>
  <c r="N28" i="19"/>
  <c r="F32" i="25"/>
  <c r="D21" i="35"/>
  <c r="D29" i="39" s="1"/>
  <c r="J9" i="78" s="1"/>
  <c r="D29" i="17"/>
  <c r="L29" i="17"/>
  <c r="L29" i="19"/>
  <c r="J29" i="91"/>
  <c r="H24" i="26"/>
  <c r="J29" i="17"/>
  <c r="F29" i="84"/>
  <c r="H23" i="26"/>
  <c r="O27" i="77"/>
  <c r="L29" i="86"/>
  <c r="F29" i="92"/>
  <c r="D29" i="34"/>
  <c r="H14" i="5"/>
  <c r="H15" i="5" s="1"/>
  <c r="H24" i="35"/>
  <c r="F24" i="35"/>
  <c r="D24" i="35"/>
  <c r="F29" i="34"/>
  <c r="H29" i="34"/>
  <c r="L29" i="34"/>
  <c r="F14" i="5"/>
  <c r="J29" i="34"/>
  <c r="L24" i="35"/>
  <c r="N23" i="30"/>
  <c r="N10" i="5" s="1"/>
  <c r="L21" i="35"/>
  <c r="N22" i="28"/>
  <c r="H29" i="92"/>
  <c r="D29" i="92"/>
  <c r="L29" i="92"/>
  <c r="N26" i="92"/>
  <c r="J29" i="92"/>
  <c r="N28" i="92"/>
  <c r="N28" i="91"/>
  <c r="N27" i="91"/>
  <c r="L29" i="91"/>
  <c r="L29" i="90"/>
  <c r="N28" i="90"/>
  <c r="J29" i="90"/>
  <c r="N26" i="90"/>
  <c r="N27" i="90"/>
  <c r="N28" i="86"/>
  <c r="N27" i="86"/>
  <c r="N26" i="86"/>
  <c r="N28" i="85"/>
  <c r="L29" i="85"/>
  <c r="N27" i="85"/>
  <c r="N26" i="85"/>
  <c r="N28" i="84"/>
  <c r="L29" i="84"/>
  <c r="N26" i="84"/>
  <c r="F29" i="19"/>
  <c r="N26" i="19"/>
  <c r="N27" i="19"/>
  <c r="N27" i="18"/>
  <c r="L29" i="18"/>
  <c r="N26" i="18"/>
  <c r="D18" i="26"/>
  <c r="D21" i="26" s="1"/>
  <c r="D29" i="28" s="1"/>
  <c r="H18" i="26"/>
  <c r="H21" i="26" s="1"/>
  <c r="H29" i="28" s="1"/>
  <c r="H7" i="5" s="1"/>
  <c r="N27" i="17"/>
  <c r="N28" i="17"/>
  <c r="L24" i="26"/>
  <c r="L18" i="26"/>
  <c r="L21" i="26" s="1"/>
  <c r="L29" i="28" s="1"/>
  <c r="L7" i="5" s="1"/>
  <c r="N26" i="17"/>
  <c r="L29" i="16"/>
  <c r="L23" i="26"/>
  <c r="N26" i="16"/>
  <c r="J29" i="16"/>
  <c r="L15" i="5"/>
  <c r="N26" i="34"/>
  <c r="J15" i="5"/>
  <c r="N19" i="35"/>
  <c r="N14" i="5" s="1"/>
  <c r="J24" i="35"/>
  <c r="N28" i="34"/>
  <c r="N26" i="29"/>
  <c r="J21" i="35"/>
  <c r="F21" i="35"/>
  <c r="F10" i="5"/>
  <c r="N29" i="25"/>
  <c r="N32" i="25" s="1"/>
  <c r="N26" i="91"/>
  <c r="F18" i="26"/>
  <c r="F21" i="26" s="1"/>
  <c r="F29" i="28" s="1"/>
  <c r="F7" i="5" s="1"/>
  <c r="J24" i="26"/>
  <c r="N27" i="84"/>
  <c r="J18" i="26"/>
  <c r="J21" i="26" s="1"/>
  <c r="J29" i="28" s="1"/>
  <c r="J7" i="5" s="1"/>
  <c r="J23" i="26"/>
  <c r="J29" i="18"/>
  <c r="F23" i="26"/>
  <c r="F29" i="16"/>
  <c r="E22" i="79"/>
  <c r="E24" i="79" s="1"/>
  <c r="E30" i="79" s="1"/>
  <c r="G22" i="79"/>
  <c r="G24" i="79" s="1"/>
  <c r="G30" i="79" s="1"/>
  <c r="O12" i="95"/>
  <c r="O13" i="95" s="1"/>
  <c r="O22" i="95" s="1"/>
  <c r="O31" i="95" s="1"/>
  <c r="C22" i="79"/>
  <c r="H18" i="95"/>
  <c r="H29" i="39"/>
  <c r="H26" i="40" s="1"/>
  <c r="N29" i="29" l="1"/>
  <c r="N29" i="16"/>
  <c r="N29" i="34"/>
  <c r="F9" i="8"/>
  <c r="L26" i="6"/>
  <c r="L30" i="6" s="1"/>
  <c r="H29" i="40"/>
  <c r="H31" i="40" s="1"/>
  <c r="H27" i="35"/>
  <c r="D27" i="35"/>
  <c r="D26" i="40"/>
  <c r="D29" i="40" s="1"/>
  <c r="N29" i="18"/>
  <c r="N29" i="19"/>
  <c r="N29" i="85"/>
  <c r="H24" i="5"/>
  <c r="F15" i="5"/>
  <c r="F24" i="5" s="1"/>
  <c r="J24" i="5"/>
  <c r="L27" i="35"/>
  <c r="L29" i="39"/>
  <c r="L26" i="40" s="1"/>
  <c r="L29" i="40" s="1"/>
  <c r="L31" i="40" s="1"/>
  <c r="N29" i="92"/>
  <c r="N29" i="91"/>
  <c r="N29" i="90"/>
  <c r="N29" i="86"/>
  <c r="N24" i="26"/>
  <c r="N29" i="84"/>
  <c r="N23" i="26"/>
  <c r="F5" i="8"/>
  <c r="N29" i="17"/>
  <c r="N18" i="26"/>
  <c r="N21" i="26" s="1"/>
  <c r="N29" i="28" s="1"/>
  <c r="N7" i="5" s="1"/>
  <c r="N24" i="35"/>
  <c r="L24" i="5"/>
  <c r="N21" i="35"/>
  <c r="N29" i="39" s="1"/>
  <c r="N26" i="40" s="1"/>
  <c r="N15" i="5"/>
  <c r="J27" i="35"/>
  <c r="J29" i="39"/>
  <c r="J26" i="40" s="1"/>
  <c r="J29" i="40" s="1"/>
  <c r="J31" i="40" s="1"/>
  <c r="F29" i="39"/>
  <c r="F26" i="40" s="1"/>
  <c r="F29" i="40" s="1"/>
  <c r="F31" i="40" s="1"/>
  <c r="H8" i="95" s="1"/>
  <c r="H20" i="95" s="1"/>
  <c r="F27" i="35"/>
  <c r="D7" i="5"/>
  <c r="J7" i="78"/>
  <c r="H33" i="95"/>
  <c r="M27" i="80"/>
  <c r="C24" i="79"/>
  <c r="H21" i="95" l="1"/>
  <c r="H22" i="95" s="1"/>
  <c r="G26" i="95"/>
  <c r="H29" i="95" s="1"/>
  <c r="J11" i="78"/>
  <c r="N27" i="35"/>
  <c r="N24" i="5"/>
  <c r="N29" i="40"/>
  <c r="N31" i="40" s="1"/>
  <c r="J16" i="78"/>
  <c r="G58" i="93"/>
  <c r="G10" i="93"/>
  <c r="H31" i="95" l="1"/>
  <c r="H35" i="95" s="1"/>
  <c r="H42" i="95" s="1"/>
  <c r="G23" i="93"/>
  <c r="G27" i="93" s="1"/>
  <c r="G31" i="93" s="1"/>
  <c r="G52" i="93"/>
  <c r="G50" i="93" l="1"/>
  <c r="G54" i="93" s="1"/>
  <c r="G56" i="93" l="1"/>
  <c r="G59" i="93" s="1"/>
  <c r="E47" i="93" s="1"/>
  <c r="E48" i="93" s="1"/>
  <c r="D31" i="40"/>
  <c r="C33" i="79" s="1"/>
  <c r="C29" i="79" l="1"/>
  <c r="D23" i="5"/>
  <c r="D24" i="5" s="1"/>
  <c r="F17" i="8"/>
  <c r="F19" i="8" s="1"/>
  <c r="J12" i="78"/>
  <c r="J14" i="78" s="1"/>
  <c r="J18" i="78" l="1"/>
  <c r="M29" i="80"/>
  <c r="M37" i="80" s="1"/>
  <c r="O33" i="95"/>
  <c r="O35" i="95" s="1"/>
  <c r="O42" i="95" s="1"/>
  <c r="C30" i="79"/>
  <c r="G61" i="93"/>
  <c r="D11" i="80" l="1"/>
</calcChain>
</file>

<file path=xl/sharedStrings.xml><?xml version="1.0" encoding="utf-8"?>
<sst xmlns="http://schemas.openxmlformats.org/spreadsheetml/2006/main" count="3290" uniqueCount="1472">
  <si>
    <t>Sheet 40b</t>
  </si>
  <si>
    <t>C-3</t>
  </si>
  <si>
    <t xml:space="preserve"> Anticipated Project Schedule and Funding Requirements</t>
  </si>
  <si>
    <t>5f</t>
  </si>
  <si>
    <t>COMPLETION</t>
  </si>
  <si>
    <t>COSTS</t>
  </si>
  <si>
    <t>TIME</t>
  </si>
  <si>
    <t>1</t>
  </si>
  <si>
    <t>5</t>
  </si>
  <si>
    <t>Sheet 40c</t>
  </si>
  <si>
    <t>C-4</t>
  </si>
  <si>
    <t xml:space="preserve"> SUMMARY OF ANTICIPATED FUNDING SOURCES AND AMOUNTS</t>
  </si>
  <si>
    <t xml:space="preserve"> BUDGET APPROPRIATIONS</t>
  </si>
  <si>
    <t xml:space="preserve"> BONDS AND NOTES</t>
  </si>
  <si>
    <t xml:space="preserve">Estimated </t>
  </si>
  <si>
    <t>3a</t>
  </si>
  <si>
    <t>3b</t>
  </si>
  <si>
    <t>Grants-in-</t>
  </si>
  <si>
    <t>7a</t>
  </si>
  <si>
    <t>7b</t>
  </si>
  <si>
    <t>7c</t>
  </si>
  <si>
    <t>7d</t>
  </si>
  <si>
    <t>Total Cost</t>
  </si>
  <si>
    <t>Current Year</t>
  </si>
  <si>
    <t>Future Years</t>
  </si>
  <si>
    <t>Improve-</t>
  </si>
  <si>
    <t>Aid and</t>
  </si>
  <si>
    <t>Self</t>
  </si>
  <si>
    <t>Assessment</t>
  </si>
  <si>
    <t>ment Fund</t>
  </si>
  <si>
    <t>Other Funds</t>
  </si>
  <si>
    <t>Liquidating</t>
  </si>
  <si>
    <t>Sheet 40d</t>
  </si>
  <si>
    <t>C-5</t>
  </si>
  <si>
    <t xml:space="preserve">DEDICATED  REVENUES </t>
  </si>
  <si>
    <t>APPROPRIATIONS</t>
  </si>
  <si>
    <t>FROM TRUST FUND</t>
  </si>
  <si>
    <t>Amount To Be Raised By Taxation</t>
  </si>
  <si>
    <t>Development of Lands for Recreation and Conservation:</t>
  </si>
  <si>
    <t>xxxxxxxx</t>
  </si>
  <si>
    <t>Interest Income</t>
  </si>
  <si>
    <t>Maintenance of Lands for Recreation and Conservation:</t>
  </si>
  <si>
    <t>Reserve Funds:</t>
  </si>
  <si>
    <t>Historic Preservation:</t>
  </si>
  <si>
    <t>Acquisition of Lands for Recreation and Conservation:</t>
  </si>
  <si>
    <t>Total Trust Fund Revenues:</t>
  </si>
  <si>
    <t>Acquisition of Farmland</t>
  </si>
  <si>
    <t>Summary of Program</t>
  </si>
  <si>
    <t>Year Referendum Passed/Implemented:</t>
  </si>
  <si>
    <t>Debt Service:</t>
  </si>
  <si>
    <t>(Date)</t>
  </si>
  <si>
    <t>Rate Assessed:</t>
  </si>
  <si>
    <t>Total Tax Collected to date</t>
  </si>
  <si>
    <t>Total Expended to date:</t>
  </si>
  <si>
    <t>Total Acreage Preserved to date</t>
  </si>
  <si>
    <t>(Acres)</t>
  </si>
  <si>
    <t>Reserve for Future Use</t>
  </si>
  <si>
    <t>Total Trust Fund Appropriations:</t>
  </si>
  <si>
    <t>Sheet 43</t>
  </si>
  <si>
    <t>Annual List of Change Orders Approved</t>
  </si>
  <si>
    <t>Pursuant to N.J.A.C. 5:30-11</t>
  </si>
  <si>
    <t>Contracting Unit:</t>
  </si>
  <si>
    <t>Year Ending:</t>
  </si>
  <si>
    <t>The following is a complete list of all change orders which caused the originally awarded contract price to be exceeded by more than 20 percent.  For regulatory details</t>
  </si>
  <si>
    <t xml:space="preserve">   and certify below.</t>
  </si>
  <si>
    <t>Date</t>
  </si>
  <si>
    <t>Clerk of the Governing Body</t>
  </si>
  <si>
    <t>Sheet 44</t>
  </si>
  <si>
    <t>Local Budget Law, N.J.S. 40A:4-1 et seq.</t>
  </si>
  <si>
    <t>Certified by me, this</t>
  </si>
  <si>
    <t xml:space="preserve"> Registered Municipal Accountant</t>
  </si>
  <si>
    <t xml:space="preserve"> Chief Financial Officer</t>
  </si>
  <si>
    <t xml:space="preserve"> DO NOT USE THESE SPACES</t>
  </si>
  <si>
    <t xml:space="preserve"> CERTIFICATION OF ADOPTED BUDGET</t>
  </si>
  <si>
    <t xml:space="preserve"> (Do not advertise this Certification form)</t>
  </si>
  <si>
    <t xml:space="preserve"> CERTIFICATION OF APPROVED BUDGET</t>
  </si>
  <si>
    <t>It is hereby certified that the amount to be raised by taxation for local purposes has been compared with</t>
  </si>
  <si>
    <t>It is hereby certified that the Approved Budget made part hereof complies with the requirements</t>
  </si>
  <si>
    <t>the approved Budget previously certified by me and any changes required as a condition to such approval</t>
  </si>
  <si>
    <t>of law, and approval is given pursuant to N.J.S. 40A:4-79.</t>
  </si>
  <si>
    <t>have been made.  The adopted budget is certified with respect to the foregoing only.</t>
  </si>
  <si>
    <t>STATE OF NEW JERSEY</t>
  </si>
  <si>
    <t>Director of the Division of Local Government Services</t>
  </si>
  <si>
    <t xml:space="preserve">   Dated:</t>
  </si>
  <si>
    <t>By:</t>
  </si>
  <si>
    <t xml:space="preserve">     Dated:</t>
  </si>
  <si>
    <t xml:space="preserve"> Sheet 1</t>
  </si>
  <si>
    <t xml:space="preserve"> </t>
  </si>
  <si>
    <t>CURRENT FUND - APPROPRIATIONS</t>
  </si>
  <si>
    <t>8. GENERAL APPROPRIATIONS</t>
  </si>
  <si>
    <t xml:space="preserve">           Appropriated</t>
  </si>
  <si>
    <t>(A) Operations - within "CAPS"</t>
  </si>
  <si>
    <t>Emergency</t>
  </si>
  <si>
    <t xml:space="preserve">As Modified By </t>
  </si>
  <si>
    <t>Paid or</t>
  </si>
  <si>
    <t>Reserved</t>
  </si>
  <si>
    <t>Appropriation</t>
  </si>
  <si>
    <t>All Transfers</t>
  </si>
  <si>
    <t>Charged</t>
  </si>
  <si>
    <t>Salaries and Wages</t>
  </si>
  <si>
    <t>Other Expenses</t>
  </si>
  <si>
    <t>Sheet 12</t>
  </si>
  <si>
    <t>(A) Operations - within "CAPS" -(Continued)</t>
  </si>
  <si>
    <t>Salaries &amp; Wages</t>
  </si>
  <si>
    <t>Sheet 13</t>
  </si>
  <si>
    <t>Sheet 14</t>
  </si>
  <si>
    <t>Sheet 15</t>
  </si>
  <si>
    <t>Uniform Construction Code-</t>
  </si>
  <si>
    <t>x</t>
  </si>
  <si>
    <t>Appropriations Offset by Dedicated</t>
  </si>
  <si>
    <t>53-101</t>
  </si>
  <si>
    <t>(E) Total Deferred Charges (sheet 28)</t>
  </si>
  <si>
    <t xml:space="preserve">                                                                                                                                                                                            signature</t>
  </si>
  <si>
    <t>It is hereby certified that the within budget is a true copy of the budget finally adopted by resolution of the Governing Body on the ___________________ day of</t>
  </si>
  <si>
    <t>54-920-2</t>
  </si>
  <si>
    <t>Revenues (N.J.A.C. 5:23-4.17)</t>
  </si>
  <si>
    <t>State Uniform Construction Code</t>
  </si>
  <si>
    <t>Sheet 16</t>
  </si>
  <si>
    <t>UNCLASSIFIED:</t>
  </si>
  <si>
    <t xml:space="preserve"> Total Operations {item 8(A)} within "CAPS"</t>
  </si>
  <si>
    <t>B. Contingent</t>
  </si>
  <si>
    <t xml:space="preserve">   Total Operations Including Contingent-</t>
  </si>
  <si>
    <t>within "CAPS'</t>
  </si>
  <si>
    <t>Detail:</t>
  </si>
  <si>
    <t>Other Expenses (Including Contingent)</t>
  </si>
  <si>
    <t>Sheet 17</t>
  </si>
  <si>
    <t>(E) Deferred Charges and Statutory Expenditures-</t>
  </si>
  <si>
    <t xml:space="preserve">   Municipal within "CAPS"</t>
  </si>
  <si>
    <t>(1) DEFERRED CHARGES</t>
  </si>
  <si>
    <t>Emergency Authorizations</t>
  </si>
  <si>
    <t>Sheet 18</t>
  </si>
  <si>
    <t xml:space="preserve">   Municipal within "CAPS"(continued)</t>
  </si>
  <si>
    <t>(2) STATUTORY EXPENDITURES:</t>
  </si>
  <si>
    <t>Contribution to:</t>
  </si>
  <si>
    <t>Social Security System (O.A.S.I)</t>
  </si>
  <si>
    <t>Consolidated Police and Firemen's</t>
  </si>
  <si>
    <t>Pension Fund</t>
  </si>
  <si>
    <t>Police and Firemen's Retirement System</t>
  </si>
  <si>
    <t>of N.J.</t>
  </si>
  <si>
    <t>Total Deferred Charges and Statutory</t>
  </si>
  <si>
    <t xml:space="preserve">  Expenditures - Municipal within "CAPS"</t>
  </si>
  <si>
    <t>(G) Cash Deficit of Preceeding Year</t>
  </si>
  <si>
    <t>(H-1)Total General Appropriations for Municipal</t>
  </si>
  <si>
    <t>Purposes within "Caps"</t>
  </si>
  <si>
    <t>Sheet 19</t>
  </si>
  <si>
    <t xml:space="preserve">(A) Operations - Excluded from "CAPS" </t>
  </si>
  <si>
    <t>Sheet 20</t>
  </si>
  <si>
    <t>Total Other Operations - Excluded from "CAPS"</t>
  </si>
  <si>
    <t>xxxxxxxxx</t>
  </si>
  <si>
    <t>Sheet 20a</t>
  </si>
  <si>
    <t>Uniform Construction Code</t>
  </si>
  <si>
    <t>Appropriations Offset by Increased</t>
  </si>
  <si>
    <t>Fee Revenues (N.J.A.C. 5:23-4.17)</t>
  </si>
  <si>
    <t>Sheet 21</t>
  </si>
  <si>
    <t>Additional Appropriations Offset by</t>
  </si>
  <si>
    <t>Sheet 22</t>
  </si>
  <si>
    <t>Revenues (N.J.S. 40A:4-45.3h)</t>
  </si>
  <si>
    <t>Total Additional Appropriations Offset by</t>
  </si>
  <si>
    <t>Sheet 23</t>
  </si>
  <si>
    <t>Public and Private Programs Offset</t>
  </si>
  <si>
    <t>by Revenues</t>
  </si>
  <si>
    <t>Sheet 24</t>
  </si>
  <si>
    <t>by Revenues (continued)</t>
  </si>
  <si>
    <t>Total Public and Private Programs Offset</t>
  </si>
  <si>
    <t>Total Operations - Excluded from "CAPS"</t>
  </si>
  <si>
    <t>Sheet 25</t>
  </si>
  <si>
    <t xml:space="preserve">(C) Capital Improvements - Excluded from "CAPS" </t>
  </si>
  <si>
    <t>Down Payments on Improvements</t>
  </si>
  <si>
    <t>Capital Improvement Fund</t>
  </si>
  <si>
    <t>xx</t>
  </si>
  <si>
    <t>Sheet 26</t>
  </si>
  <si>
    <t>Public and Private Programs Offset by Revenues:</t>
  </si>
  <si>
    <t>Total Capital Improvements Excluded from "CAPS"</t>
  </si>
  <si>
    <t>Sheet 26a</t>
  </si>
  <si>
    <t xml:space="preserve">(D)Municipal Debt Service  - Excluded from "CAPS" </t>
  </si>
  <si>
    <t>Payment of Bond Principal</t>
  </si>
  <si>
    <t>Payment of Bond Anticipation Notes and Capital Notes</t>
  </si>
  <si>
    <t>Interest on Bonds</t>
  </si>
  <si>
    <t>Interest on Notes</t>
  </si>
  <si>
    <t>Green Trust Loan Program:</t>
  </si>
  <si>
    <t>Loan Repayments for Principal and Interest</t>
  </si>
  <si>
    <t>Total Municipal Debt Service-Excluded from "CAPS"</t>
  </si>
  <si>
    <t>Sheet 27</t>
  </si>
  <si>
    <t>(E) Deferred Charges - Municipal-</t>
  </si>
  <si>
    <t xml:space="preserve">    Excluded from "CAPS"</t>
  </si>
  <si>
    <t>(1) DEFERRED CHARGES:</t>
  </si>
  <si>
    <t xml:space="preserve">    Emergency Authorizations</t>
  </si>
  <si>
    <t xml:space="preserve">    Special Emergency Authorizations-</t>
  </si>
  <si>
    <t xml:space="preserve">      5 Years(N.J.S.40A:4-55)</t>
  </si>
  <si>
    <t xml:space="preserve">      3 Years (N.J.S. 40A:4-55.1 &amp; 40A:4-55.13)</t>
  </si>
  <si>
    <t>Total Deferred Charges - Municipal-</t>
  </si>
  <si>
    <t>Excluded from "CAPS"</t>
  </si>
  <si>
    <t>(F) Judgements</t>
  </si>
  <si>
    <t>(N)Transferred to Board of Education for Use of</t>
  </si>
  <si>
    <t xml:space="preserve">    Local Schools (N.J.S.A. 40:48-17.1 &amp; 17.3)</t>
  </si>
  <si>
    <t>(G)With Prior Consent of Local Finance Board:</t>
  </si>
  <si>
    <t xml:space="preserve">        Cash Deficit of Preceeding Year</t>
  </si>
  <si>
    <t>(H-2) Total General Appropriations for Municipal</t>
  </si>
  <si>
    <t xml:space="preserve">      Purposes Excluded from "CAPS"</t>
  </si>
  <si>
    <t>Sheet 28</t>
  </si>
  <si>
    <t>For Local District School Purposes-</t>
  </si>
  <si>
    <t>(1)</t>
  </si>
  <si>
    <t>Type 1 District School Debt Service</t>
  </si>
  <si>
    <t>Payment of Bond Anticipation Notes</t>
  </si>
  <si>
    <t>Total of Type 1 District School Debt Service</t>
  </si>
  <si>
    <t>-Excluded from "CAPS"</t>
  </si>
  <si>
    <t>(J) Deferred Charges and Statutory Expenditures-</t>
  </si>
  <si>
    <t xml:space="preserve">    Local School - Excluded from "CAPS"</t>
  </si>
  <si>
    <t>Emergency Authorizations - Schools</t>
  </si>
  <si>
    <t>Capital Project for Land, Building or Equipment</t>
  </si>
  <si>
    <t>N.J.S. 18A:22-20</t>
  </si>
  <si>
    <t>Total of Deferred Charges and Statutory Expend-</t>
  </si>
  <si>
    <t>ditures- Local School- Excluded from "CAPS"</t>
  </si>
  <si>
    <t>(K)Total Municipal Appropriations for Local District School</t>
  </si>
  <si>
    <t>Purposes {(item (1) and (j)- Excluded from "CAPS"</t>
  </si>
  <si>
    <t>(O) Total General Appropriations - Excluded from</t>
  </si>
  <si>
    <t xml:space="preserve">     "CAPS"</t>
  </si>
  <si>
    <t>(L)Subtotal General Appropriations</t>
  </si>
  <si>
    <t xml:space="preserve">      {items (H-1) and (O)}</t>
  </si>
  <si>
    <t>(M) Reserve for Uncollected Taxes</t>
  </si>
  <si>
    <t>9. Total General Appropriations</t>
  </si>
  <si>
    <t>Sheet 29</t>
  </si>
  <si>
    <t>Ayes {</t>
  </si>
  <si>
    <t>Nays {</t>
  </si>
  <si>
    <t xml:space="preserve">                                 CURRENT FUND- ANTICIPATED REVENUES</t>
  </si>
  <si>
    <t>GENERAL REVENUES</t>
  </si>
  <si>
    <t xml:space="preserve">                         Anticipated</t>
  </si>
  <si>
    <t>Realized in Cash</t>
  </si>
  <si>
    <t>1. Surplus Anticipated</t>
  </si>
  <si>
    <t>2. Surplus Anticipated with Prior Written Consent of Director of Local Government Services</t>
  </si>
  <si>
    <t xml:space="preserve">       Total Surplus Anticipated</t>
  </si>
  <si>
    <t>3. Miscellaneous Revenues - Section A: Local Revenues</t>
  </si>
  <si>
    <t xml:space="preserve">        Licenses:</t>
  </si>
  <si>
    <t xml:space="preserve">            Alcoholic Beverages</t>
  </si>
  <si>
    <t xml:space="preserve">            Other</t>
  </si>
  <si>
    <t xml:space="preserve">        Fees and Permits</t>
  </si>
  <si>
    <t xml:space="preserve">        Fines and Costs:</t>
  </si>
  <si>
    <t xml:space="preserve">            Municipal Court</t>
  </si>
  <si>
    <t xml:space="preserve">        Interest and Costs on Taxes</t>
  </si>
  <si>
    <t xml:space="preserve">        Interest and Costs on Assessments</t>
  </si>
  <si>
    <t xml:space="preserve">        Parking Meters</t>
  </si>
  <si>
    <t xml:space="preserve">        Interest on Investments and Deposits</t>
  </si>
  <si>
    <t xml:space="preserve">        Anticipated Utility Operating Surplus</t>
  </si>
  <si>
    <t>Sheet 4</t>
  </si>
  <si>
    <t xml:space="preserve">                                 CURRENT FUND- ANTICIPATED REVENUES-(continued)</t>
  </si>
  <si>
    <t>3. Miscellaneous Revenues - Section A: Local Revenues (continued):</t>
  </si>
  <si>
    <t>Total Section A: Local Revenues</t>
  </si>
  <si>
    <t>Sheet 4a</t>
  </si>
  <si>
    <t xml:space="preserve">3. Miscellaneous Revenues - Section B: State Aid Without Offsetting </t>
  </si>
  <si>
    <t xml:space="preserve">      Appropriations</t>
  </si>
  <si>
    <t xml:space="preserve">     Consolidated Municipal Property Tax Relief Act</t>
  </si>
  <si>
    <t xml:space="preserve">     Energy Receipts Tax (P.L. 1997, Chapters 162 &amp; 167)</t>
  </si>
  <si>
    <t>Total Section B: State Aid Without Offsetting Appropriations</t>
  </si>
  <si>
    <t>Sheet 5</t>
  </si>
  <si>
    <t xml:space="preserve">3. Miscellaneous Revenues - Section C: Dedicated Uniform Construction </t>
  </si>
  <si>
    <t xml:space="preserve">   Code Fees Offset with Appropriations(N.J.S. 40A:4-36 &amp; N.J.A.C 5:23-4.17)</t>
  </si>
  <si>
    <t>Uniform Construction Code Fees</t>
  </si>
  <si>
    <t>Special Item of General Revenue Anticipated with Prior Written</t>
  </si>
  <si>
    <t>Consent of Director of Local Government Services:</t>
  </si>
  <si>
    <t>09-212</t>
  </si>
  <si>
    <t>Capital Lease Obligations</t>
  </si>
  <si>
    <t xml:space="preserve"> By Emergency</t>
  </si>
  <si>
    <t>Additional Dedicated Uniform Construction Code Fees Offset with</t>
  </si>
  <si>
    <t>Appropriations (NJS 40A:4-45.3h and NJAC 5:23-4.17)</t>
  </si>
  <si>
    <t>Total Section C: Dedicated Uniform Construction Code Fees Offset with Appropriations</t>
  </si>
  <si>
    <t>Sheet 6</t>
  </si>
  <si>
    <t>3.Miscellaneous Revenues - Section D:Special Items of General Revenue Anticipated</t>
  </si>
  <si>
    <t>xxxxxxx</t>
  </si>
  <si>
    <t>Sheet 7</t>
  </si>
  <si>
    <t>Total Section E: Special Item of General Revenue Anticipated with  Prior Written</t>
  </si>
  <si>
    <t xml:space="preserve"> Consent of Director of Local Government Services - Additional Revenues</t>
  </si>
  <si>
    <t>Sheet 8</t>
  </si>
  <si>
    <t>3. Miscellaneous Revenues - Section F: Special Items of General Revenue</t>
  </si>
  <si>
    <t xml:space="preserve">   Anticipated with Prior Written Consent of Director of Local Government</t>
  </si>
  <si>
    <t xml:space="preserve">   Services - Public and Private Revenues Offset with Appropriations:</t>
  </si>
  <si>
    <t>Sheet 9</t>
  </si>
  <si>
    <t>3. Miscellaneous Revenues - Section F: Special Items of General Revenue Anticipated</t>
  </si>
  <si>
    <t xml:space="preserve">   with Prior Written Consent of Director of Local Government Services - Public and</t>
  </si>
  <si>
    <t xml:space="preserve">   Private Revenues Offset with Appropriations -(Continued)</t>
  </si>
  <si>
    <t>Total Section F: Special Items of General Revenue Anticipated with Prior Written</t>
  </si>
  <si>
    <t>Consent of Director of Local Government Services - Public and Private Revenues</t>
  </si>
  <si>
    <t>Sheet 9a</t>
  </si>
  <si>
    <t>3. Miscellaneous Revenues - Section G: Special Items of General Revenue Anticipated</t>
  </si>
  <si>
    <t>with Prior Written Consent of Director of Local Government Services - Other Special Items</t>
  </si>
  <si>
    <t xml:space="preserve">      Utility Operating Surplus of Prior Year</t>
  </si>
  <si>
    <t>Sheet 10</t>
  </si>
  <si>
    <t>Sheet 3c</t>
  </si>
  <si>
    <t xml:space="preserve">FCOA </t>
  </si>
  <si>
    <t>08-001</t>
  </si>
  <si>
    <t>09-001</t>
  </si>
  <si>
    <t>08-002</t>
  </si>
  <si>
    <t>11-001</t>
  </si>
  <si>
    <t>08-003</t>
  </si>
  <si>
    <t>10-001</t>
  </si>
  <si>
    <t>08-004</t>
  </si>
  <si>
    <t>13-099</t>
  </si>
  <si>
    <t>13-199</t>
  </si>
  <si>
    <t>07-199</t>
  </si>
  <si>
    <t>13-299</t>
  </si>
  <si>
    <t>34-199</t>
  </si>
  <si>
    <t>34-201</t>
  </si>
  <si>
    <t>34-201-1</t>
  </si>
  <si>
    <t>34-201-2</t>
  </si>
  <si>
    <t>34-209</t>
  </si>
  <si>
    <t>34-299</t>
  </si>
  <si>
    <t>34-300</t>
  </si>
  <si>
    <t>22-999</t>
  </si>
  <si>
    <t>42-999</t>
  </si>
  <si>
    <t>34-303</t>
  </si>
  <si>
    <t>40-999</t>
  </si>
  <si>
    <t>34-305</t>
  </si>
  <si>
    <t>34-305-1</t>
  </si>
  <si>
    <t>34-305-2</t>
  </si>
  <si>
    <t>New Jersey DOT Trust Fund Authority Act</t>
  </si>
  <si>
    <t>44-999</t>
  </si>
  <si>
    <t>41-865</t>
  </si>
  <si>
    <t>45-941</t>
  </si>
  <si>
    <t>45-999</t>
  </si>
  <si>
    <t>46-999</t>
  </si>
  <si>
    <t>34-309</t>
  </si>
  <si>
    <t>48-999</t>
  </si>
  <si>
    <t>29-409</t>
  </si>
  <si>
    <t>29-410</t>
  </si>
  <si>
    <t>34-399</t>
  </si>
  <si>
    <t>34-400</t>
  </si>
  <si>
    <t>34-499</t>
  </si>
  <si>
    <t>(H1) Total General Appropriations for</t>
  </si>
  <si>
    <t xml:space="preserve">        Municipal Purposes within "CAPS"</t>
  </si>
  <si>
    <t>(A) Operations- Excluded from "CAPS"</t>
  </si>
  <si>
    <t>Other Operations</t>
  </si>
  <si>
    <t>Additional Appropriations Offset by Revs.</t>
  </si>
  <si>
    <t>Public &amp; Private Progs Offset by Revs.</t>
  </si>
  <si>
    <t>Total Operations- Excluded from "CAPS"</t>
  </si>
  <si>
    <t>24-410</t>
  </si>
  <si>
    <t>08-599</t>
  </si>
  <si>
    <t>* Note:Use pages 31, 32 and 33 for water</t>
  </si>
  <si>
    <t>utility only</t>
  </si>
  <si>
    <t>All other utilities use sheets 34, 35, and</t>
  </si>
  <si>
    <t>36</t>
  </si>
  <si>
    <t>55-599</t>
  </si>
  <si>
    <t xml:space="preserve">   TOTAL WATER UTILITY APPROPRIATIONS</t>
  </si>
  <si>
    <t>51-101</t>
  </si>
  <si>
    <t>51-885</t>
  </si>
  <si>
    <t>51-899</t>
  </si>
  <si>
    <t>51-920</t>
  </si>
  <si>
    <t>51-925</t>
  </si>
  <si>
    <t>51-999</t>
  </si>
  <si>
    <t>52-101</t>
  </si>
  <si>
    <t>52-885</t>
  </si>
  <si>
    <t>52-899</t>
  </si>
  <si>
    <t>52-920</t>
  </si>
  <si>
    <t>52-925</t>
  </si>
  <si>
    <t>52-999</t>
  </si>
  <si>
    <t>53-885</t>
  </si>
  <si>
    <t>53-899</t>
  </si>
  <si>
    <t xml:space="preserve"> Deficit (  _________________________)</t>
  </si>
  <si>
    <t xml:space="preserve"> Total  ___________________  Assessment Revenues</t>
  </si>
  <si>
    <t xml:space="preserve"> Total  ________________________  Utility</t>
  </si>
  <si>
    <t>53-920</t>
  </si>
  <si>
    <t>53-925</t>
  </si>
  <si>
    <t>53-999</t>
  </si>
  <si>
    <t>33-199</t>
  </si>
  <si>
    <t>33-299</t>
  </si>
  <si>
    <t>33-399</t>
  </si>
  <si>
    <t>Realized In Cash</t>
  </si>
  <si>
    <t xml:space="preserve"> PLANNED FUNDING SERVICES FOR CURRENT YEAR - </t>
  </si>
  <si>
    <t>-</t>
  </si>
  <si>
    <t xml:space="preserve">SECTION 2 - UPON ADOPTION FOR YEAR </t>
  </si>
  <si>
    <t>54-190</t>
  </si>
  <si>
    <t>54-113</t>
  </si>
  <si>
    <t>54-299</t>
  </si>
  <si>
    <t>54-385-1</t>
  </si>
  <si>
    <t>54-385-2</t>
  </si>
  <si>
    <t>54-375-1</t>
  </si>
  <si>
    <t>54-375-2</t>
  </si>
  <si>
    <t>54-176-1</t>
  </si>
  <si>
    <t>54-176-2</t>
  </si>
  <si>
    <t>54-915-2</t>
  </si>
  <si>
    <t>54-916-2</t>
  </si>
  <si>
    <t>54-906-2</t>
  </si>
  <si>
    <t>54-925-2</t>
  </si>
  <si>
    <t>54-930-2</t>
  </si>
  <si>
    <t>54-935-2</t>
  </si>
  <si>
    <t>54-950-2</t>
  </si>
  <si>
    <t>54-499</t>
  </si>
  <si>
    <t xml:space="preserve">3. Miscellaneous Revenues - Section G: Special Items of General </t>
  </si>
  <si>
    <t xml:space="preserve">   Revenue Anticipated with Prior Written Consent of Director of Local</t>
  </si>
  <si>
    <t xml:space="preserve">   Government Services - Other Special Items (continued):</t>
  </si>
  <si>
    <t>Total Section G: Special Items of General Revenue Anticipated with Prior Written</t>
  </si>
  <si>
    <t>Consent of Director of Local Government Services - Other Special Items</t>
  </si>
  <si>
    <t>Sheet 10a</t>
  </si>
  <si>
    <t xml:space="preserve">       Summary of Revenues</t>
  </si>
  <si>
    <t>1. Surplus Anticipated (Sheet 4, #1)</t>
  </si>
  <si>
    <t>3. Miscellaneous Revenues</t>
  </si>
  <si>
    <t xml:space="preserve">     Total Section A: Local Revenues</t>
  </si>
  <si>
    <t xml:space="preserve">     Total Section B: State Aid Without Offsetting Appropriations</t>
  </si>
  <si>
    <t xml:space="preserve">     Total Section C: Dedicated Uniform Construction Code Fees Offset with Appropriations</t>
  </si>
  <si>
    <t xml:space="preserve">                              Special items of General Revenue Anticipated with Prior Written Consent of</t>
  </si>
  <si>
    <t xml:space="preserve">    Total Section E:Director of Local Government Services-Additional Revenues</t>
  </si>
  <si>
    <t xml:space="preserve">    Total Section F:Director of Local Government Services-Public and Private Revenues</t>
  </si>
  <si>
    <t xml:space="preserve">    Total Section G:Director of Local Government Services-Other Special Items</t>
  </si>
  <si>
    <t xml:space="preserve">  Total Miscellaneous Revenues</t>
  </si>
  <si>
    <t>4. Receipts from Delinquent Taxes</t>
  </si>
  <si>
    <t>5. Subtotal General Revenues (Items 1,2,3 and 4)</t>
  </si>
  <si>
    <t>6. Amount to be Raised by Taxes for Support of Municipal Budget:</t>
  </si>
  <si>
    <t xml:space="preserve">   a) Local Tax for Municipal Purposes Including Reserve for Uncollected Taxes</t>
  </si>
  <si>
    <t xml:space="preserve">   b) Addition to Local District School Tax</t>
  </si>
  <si>
    <t xml:space="preserve">      Total Amount to be Raised by Taxes for Support of Municipal Budget</t>
  </si>
  <si>
    <t>7. Total General Revenues</t>
  </si>
  <si>
    <t>Sheet 11</t>
  </si>
  <si>
    <t>General Appropriations For:(Reference to item and sheet number should be omitted in advertised budget)</t>
  </si>
  <si>
    <t>1. Appropriations within "CAPS"-</t>
  </si>
  <si>
    <t xml:space="preserve">       (a) Municipal Purposes {(item H-1, Sheet 19)(N.J.S. 40A:4-45.2)}</t>
  </si>
  <si>
    <t>2. Appropriations excluded from "CAPS"</t>
  </si>
  <si>
    <t xml:space="preserve">       (a) Municipal Purposes {item H-2, Sheet 28)(N.J.S. 40A:4-45.3 as amended)}</t>
  </si>
  <si>
    <t>Defined Contribution Retirement Program</t>
  </si>
  <si>
    <t>36-477</t>
  </si>
  <si>
    <t xml:space="preserve">       (b) Local District School Purposes in Municipal Budget(item K, Sheet 29)</t>
  </si>
  <si>
    <t xml:space="preserve">                Total General Appropriations excluded from "CAPS"(item O, sheet 29)</t>
  </si>
  <si>
    <t>3. Reserve for Uncollected Taxes (item M, Sheet 29) Based on Estimated</t>
  </si>
  <si>
    <t>Percent of Tax Collections</t>
  </si>
  <si>
    <t>Building Aid Allowance</t>
  </si>
  <si>
    <t>4 Total General Appropriations (item 9, Sheet 29)</t>
  </si>
  <si>
    <t>for Schools-State Aid</t>
  </si>
  <si>
    <t>5. Less: Anticipated Revenues Other Than Current Property Tax (item 5, Sheet 11)</t>
  </si>
  <si>
    <t xml:space="preserve">   (i.e. Surplus, Miscellaneous Revenues and Receipts from Delinquent Taxes)</t>
  </si>
  <si>
    <t>6. Difference: Amount to be Raised by Taxes for Support of Municipal Budget (as follows)</t>
  </si>
  <si>
    <t xml:space="preserve">            (a) Local Tax for Municipal Purposes Including Reserve for Uncollected Taxes (item 6(a), Sheet 11)</t>
  </si>
  <si>
    <t xml:space="preserve">            (b) Addition to Local District School Tax (item 6(b), Sheet 11)</t>
  </si>
  <si>
    <t>Sheet 3</t>
  </si>
  <si>
    <t xml:space="preserve">  General Budget</t>
  </si>
  <si>
    <t>Water Utility</t>
  </si>
  <si>
    <t xml:space="preserve">     Explanations of Appropriations for</t>
  </si>
  <si>
    <t xml:space="preserve">  Utility</t>
  </si>
  <si>
    <t>Budget Appropriations - Adopted Budget</t>
  </si>
  <si>
    <t xml:space="preserve">     The amounts appropriated under the</t>
  </si>
  <si>
    <t xml:space="preserve">     title of "Other Expenses" are for operating</t>
  </si>
  <si>
    <t>Budget Appropriation Added by N.J.S 40A:4-87</t>
  </si>
  <si>
    <t xml:space="preserve">     costs other than "Salaries &amp; Wages."</t>
  </si>
  <si>
    <t>Emergency Appropriations</t>
  </si>
  <si>
    <t xml:space="preserve">     Some of the items included in "Other</t>
  </si>
  <si>
    <t xml:space="preserve">     Expenses" are:</t>
  </si>
  <si>
    <t xml:space="preserve">          Total Appropriations</t>
  </si>
  <si>
    <t>Expenditures</t>
  </si>
  <si>
    <t xml:space="preserve">     Materials, supplies and non-bondable</t>
  </si>
  <si>
    <t xml:space="preserve">           Paid or Charged (Including Reserve for</t>
  </si>
  <si>
    <t xml:space="preserve">     equipment;</t>
  </si>
  <si>
    <t xml:space="preserve">                                         Uncollected Taxes)</t>
  </si>
  <si>
    <t xml:space="preserve">     Repairs and maintenance of buildings,</t>
  </si>
  <si>
    <t xml:space="preserve">           Reserved</t>
  </si>
  <si>
    <t xml:space="preserve">     equipment, roads, etc.,</t>
  </si>
  <si>
    <t>Unexpended Balances Canceled</t>
  </si>
  <si>
    <t xml:space="preserve">     Contractual services for garbage and</t>
  </si>
  <si>
    <t xml:space="preserve">          Total Expenditures and Unexpended</t>
  </si>
  <si>
    <t xml:space="preserve">     trash removal, fire hydrant service, aid to</t>
  </si>
  <si>
    <t xml:space="preserve">          Balances Cancelled</t>
  </si>
  <si>
    <t xml:space="preserve">     volunteer fire companies, etc;</t>
  </si>
  <si>
    <t>Overexpenditures*</t>
  </si>
  <si>
    <t xml:space="preserve">     Printing and advertising, utility</t>
  </si>
  <si>
    <t xml:space="preserve">      services, insurance and many other items</t>
  </si>
  <si>
    <t xml:space="preserve">      essential to the services rendered by municipal</t>
  </si>
  <si>
    <t xml:space="preserve">      government.</t>
  </si>
  <si>
    <t xml:space="preserve">                Sheet 3a</t>
  </si>
  <si>
    <t>Summary of Appropriations</t>
  </si>
  <si>
    <t>School Taxes (Including Local and Regional)</t>
  </si>
  <si>
    <t>(C) Capital Improvements</t>
  </si>
  <si>
    <t>(D) Municipal Debt Service</t>
  </si>
  <si>
    <t>(G) Cash Deficit</t>
  </si>
  <si>
    <t>(K) Local District School Purposes</t>
  </si>
  <si>
    <t>(N) Transferrred to Board of Education</t>
  </si>
  <si>
    <t>Total General Appropriations</t>
  </si>
  <si>
    <t>Sheet 30</t>
  </si>
  <si>
    <t>COMPARATIVE STATEMENT OF CURRENT FUND OPERATIONS AND CHANGE IN</t>
  </si>
  <si>
    <t>CURRENT SURPLUS</t>
  </si>
  <si>
    <t>ASSETS</t>
  </si>
  <si>
    <t>Cash and Investments</t>
  </si>
  <si>
    <t>Surplus Balance, January 1st</t>
  </si>
  <si>
    <t>CURRENT REVENUE ON A CASH BASIS</t>
  </si>
  <si>
    <t>Current Taxes</t>
  </si>
  <si>
    <t>Federal and State Grants Receivable</t>
  </si>
  <si>
    <t>Receivables with Offsetting Reserves:</t>
  </si>
  <si>
    <t>xxxxxxxxxxx</t>
  </si>
  <si>
    <t>Delinquent Taxes</t>
  </si>
  <si>
    <t>Taxes Receivable</t>
  </si>
  <si>
    <t>Other Revenues and Additions to Income</t>
  </si>
  <si>
    <t>Tax Title Liens Receivable</t>
  </si>
  <si>
    <t>Total Funds</t>
  </si>
  <si>
    <t>Property Acquired by Tax Title Lien</t>
  </si>
  <si>
    <t>EXPENDITURES AND TAX REQUIREMENTS:</t>
  </si>
  <si>
    <t>Liquidation</t>
  </si>
  <si>
    <t>Municipal Appropriations</t>
  </si>
  <si>
    <t>Other Receivables</t>
  </si>
  <si>
    <t>County Taxes(Including Added Tax Amounts)</t>
  </si>
  <si>
    <t>Deferred Charges Required to be in Budgets</t>
  </si>
  <si>
    <t>Special District Taxes</t>
  </si>
  <si>
    <t>Total Assets</t>
  </si>
  <si>
    <t>Other Expenditures and Deductions from Income</t>
  </si>
  <si>
    <t>LIABILITIES, RESERVES AND SURPLUS</t>
  </si>
  <si>
    <t>Total Expenditures and Tax Requirements</t>
  </si>
  <si>
    <t>*Cash Liabilities</t>
  </si>
  <si>
    <t>Less: Expenditures to be Raised by Future Taxes</t>
  </si>
  <si>
    <t>Reserves for Receivables</t>
  </si>
  <si>
    <t>Total Adjusted Expenditures and Tax Requirements</t>
  </si>
  <si>
    <t>Surplus</t>
  </si>
  <si>
    <t>Surplus Balance - December 31st</t>
  </si>
  <si>
    <t>*Nearest even percentage may be used</t>
  </si>
  <si>
    <t>Total Liabilities, Reserves and Surplus</t>
  </si>
  <si>
    <t>School Tax Levy Unpaid</t>
  </si>
  <si>
    <t>Less School Tax Deferred</t>
  </si>
  <si>
    <t>Budget</t>
  </si>
  <si>
    <t>*Balance Included in Above</t>
  </si>
  <si>
    <t>"Cash Liabilities"</t>
  </si>
  <si>
    <t>Surplus Balance Remaining</t>
  </si>
  <si>
    <t>(Important:This appendix must be included in advertisement of budget.)</t>
  </si>
  <si>
    <t>Sheet 39</t>
  </si>
  <si>
    <t>shall constitute an appropriation for the purposes stated of the sums therein set forth as appropriations, and authorization of the amount of:</t>
  </si>
  <si>
    <t>(a)$</t>
  </si>
  <si>
    <t>(Item 2 below) for municipal purposes, and</t>
  </si>
  <si>
    <t>(b)$</t>
  </si>
  <si>
    <t>(Item 3 below) for school purposes in Type I School District only (N.J.S. 18A:9-2) to be raised by taxation and,</t>
  </si>
  <si>
    <t>(c)$</t>
  </si>
  <si>
    <t>(Item 4 below) to be added to the certificate of amount to be raised by taxation for local school purposes in</t>
  </si>
  <si>
    <t xml:space="preserve">        the following summary of general revenues and appropriations.</t>
  </si>
  <si>
    <t>RECORDED VOTE</t>
  </si>
  <si>
    <t>Abstained</t>
  </si>
  <si>
    <t>{</t>
  </si>
  <si>
    <t>(Insert last name)</t>
  </si>
  <si>
    <t>Ayes</t>
  </si>
  <si>
    <t>Nays</t>
  </si>
  <si>
    <t>Absent</t>
  </si>
  <si>
    <t>1. General Revenues</t>
  </si>
  <si>
    <t>Surplus Anticipated</t>
  </si>
  <si>
    <t>$</t>
  </si>
  <si>
    <t>Miscellaneous Revenues Anticipated</t>
  </si>
  <si>
    <t>Receipts from Delinquent Taxes</t>
  </si>
  <si>
    <t>2. AMOUNT TO BE RAISED BY TAXATION FOR MUNICIPAL PURPOSES (Item 6(a), Sheet 11)</t>
  </si>
  <si>
    <t>Item 6, Sheet 41</t>
  </si>
  <si>
    <t>Item 6(b), Sheet 11 (N.J.S. 40A:4-14)</t>
  </si>
  <si>
    <t>Total Amount to be Raised by Taxation for Schools in Type I School Districts Only</t>
  </si>
  <si>
    <t>Total Revenues</t>
  </si>
  <si>
    <t>5. GENERAL APPROPRIATIONS</t>
  </si>
  <si>
    <t>xxxxxxxxxxxxxxx</t>
  </si>
  <si>
    <t>Within "CAPS"</t>
  </si>
  <si>
    <t>(a&amp;b) Operations including Contingent</t>
  </si>
  <si>
    <t>(e) Deferred Charges and Statutory Expenditures - Municipal</t>
  </si>
  <si>
    <t xml:space="preserve">(g) Cash Deficit </t>
  </si>
  <si>
    <t>(a) Operations - Total Operations Excluded from "CAPS"</t>
  </si>
  <si>
    <t>(c) Capital Improvements</t>
  </si>
  <si>
    <t>(d) Municipal Debt Service</t>
  </si>
  <si>
    <t>(e) Deferred Charges - Municipal</t>
  </si>
  <si>
    <t>(f) Judgements</t>
  </si>
  <si>
    <t>(n) Transferred to Board of Education for Use of Local Schools (N.J.S. 40:48-17.1 &amp;17.3)</t>
  </si>
  <si>
    <t>(g) Cash Deficit</t>
  </si>
  <si>
    <t>(k) For Local District School Purposes</t>
  </si>
  <si>
    <t>(m) Reserve for Uncollected Taxes (Include Other Reserves if Any)</t>
  </si>
  <si>
    <t>6. SCHOOL APPROPRIATIONS - TYPE I SCHOOL DISTRICTS ONLY (N.J.S. 40A:4-13)</t>
  </si>
  <si>
    <t>Total Appropriations</t>
  </si>
  <si>
    <t>School</t>
  </si>
  <si>
    <t>General</t>
  </si>
  <si>
    <t>EXPLANATORY STATEMENT</t>
  </si>
  <si>
    <t>SUMMARY OF CURRENT FUND SECTION OF APPROVED BUDGET</t>
  </si>
  <si>
    <t>EXPLANATORY STATEMENT - (Continued)</t>
  </si>
  <si>
    <t>(Only to be Included in the Budget as Finally Adopted</t>
  </si>
  <si>
    <t>RESOLUTION</t>
  </si>
  <si>
    <t>APPENDIX TO BUDGET STATEMENT</t>
  </si>
  <si>
    <t>Sheet 41</t>
  </si>
  <si>
    <t>Sheet 42</t>
  </si>
  <si>
    <t>SUMMARY OF APPROPRIATIONS</t>
  </si>
  <si>
    <t xml:space="preserve">    Total Uniform Construction Code Appropriations</t>
  </si>
  <si>
    <t>SUMMARY OF REVENUES</t>
  </si>
  <si>
    <t>Fire Hydrant Service</t>
  </si>
  <si>
    <t>Unemployment Insurance</t>
  </si>
  <si>
    <t xml:space="preserve">          "Other Expenses"</t>
  </si>
  <si>
    <t>08-101</t>
  </si>
  <si>
    <t>08-102</t>
  </si>
  <si>
    <t>08-100</t>
  </si>
  <si>
    <t>08-103</t>
  </si>
  <si>
    <t>08-104</t>
  </si>
  <si>
    <t>08-105</t>
  </si>
  <si>
    <t>08-110</t>
  </si>
  <si>
    <t>08-109</t>
  </si>
  <si>
    <t>08-112</t>
  </si>
  <si>
    <t>08-115</t>
  </si>
  <si>
    <t>08-111</t>
  </si>
  <si>
    <t>08-113</t>
  </si>
  <si>
    <t>08-114</t>
  </si>
  <si>
    <t>09-200</t>
  </si>
  <si>
    <t>09-202</t>
  </si>
  <si>
    <t>08-160</t>
  </si>
  <si>
    <t>xxxxxx</t>
  </si>
  <si>
    <t>08-116</t>
  </si>
  <si>
    <t>08-106</t>
  </si>
  <si>
    <t>15-499</t>
  </si>
  <si>
    <t>07-190</t>
  </si>
  <si>
    <t>22-195-1</t>
  </si>
  <si>
    <t>22-195-2</t>
  </si>
  <si>
    <t>35-470</t>
  </si>
  <si>
    <t>46-870</t>
  </si>
  <si>
    <t>36-471</t>
  </si>
  <si>
    <t>36-472</t>
  </si>
  <si>
    <t>36-474</t>
  </si>
  <si>
    <t>36-475</t>
  </si>
  <si>
    <t>46-855</t>
  </si>
  <si>
    <t>23-225</t>
  </si>
  <si>
    <t>44-902</t>
  </si>
  <si>
    <t>44-901</t>
  </si>
  <si>
    <t>45-920</t>
  </si>
  <si>
    <t>45-925</t>
  </si>
  <si>
    <t>45-930</t>
  </si>
  <si>
    <t>45-935</t>
  </si>
  <si>
    <t>45-940</t>
  </si>
  <si>
    <t>46-875</t>
  </si>
  <si>
    <t>46-871</t>
  </si>
  <si>
    <t>37-480</t>
  </si>
  <si>
    <t>29-405</t>
  </si>
  <si>
    <t>46-885</t>
  </si>
  <si>
    <t>48-920</t>
  </si>
  <si>
    <t>48-925</t>
  </si>
  <si>
    <t>48-930</t>
  </si>
  <si>
    <t>48-935</t>
  </si>
  <si>
    <t>29-406</t>
  </si>
  <si>
    <t>29-407</t>
  </si>
  <si>
    <t>50-899</t>
  </si>
  <si>
    <t>Tax Collector</t>
  </si>
  <si>
    <t>Construction Official</t>
  </si>
  <si>
    <t>22-195</t>
  </si>
  <si>
    <t>Municipal Clerk</t>
  </si>
  <si>
    <t>07-191</t>
  </si>
  <si>
    <t>07-195</t>
  </si>
  <si>
    <t>3. AMOUNT TO BE RAISED BY TAXATION FOR _SCHOOLS IN TYPE I SCHOOL DISTRICTS ONLY:</t>
  </si>
  <si>
    <t>4. To Be Added TO THE CERTIFICATE FOR AMOUNT TO BE RAISED BY TAXATION FOR _SCHOOLS IN TYPE II SCHOOL DISTRICTS ONLY:</t>
  </si>
  <si>
    <t>Governing Body Members</t>
  </si>
  <si>
    <t>Mayor's Name</t>
  </si>
  <si>
    <t>Term Expires</t>
  </si>
  <si>
    <t>Name</t>
  </si>
  <si>
    <t>Municipal Officials</t>
  </si>
  <si>
    <t>Date of Orig. Appt.</t>
  </si>
  <si>
    <t>Cert No.</t>
  </si>
  <si>
    <t>Chief Financial Officer</t>
  </si>
  <si>
    <t>Registered Municipal Accountant</t>
  </si>
  <si>
    <t>Lic No.</t>
  </si>
  <si>
    <t>Municipal Attorney</t>
  </si>
  <si>
    <t>Official Mailing Address of Municipality</t>
  </si>
  <si>
    <t>Department of Community Affairs</t>
  </si>
  <si>
    <t xml:space="preserve">              PO Box 803</t>
  </si>
  <si>
    <t>Division Use Only</t>
  </si>
  <si>
    <t>Fax #:</t>
  </si>
  <si>
    <t xml:space="preserve">             Trenton NJ 08625</t>
  </si>
  <si>
    <t>Municode:</t>
  </si>
  <si>
    <t>Sheet A</t>
  </si>
  <si>
    <t>Public Hearing Date:</t>
  </si>
  <si>
    <t xml:space="preserve"> MUNICIPAL BUDGET NOTICE</t>
  </si>
  <si>
    <t>Section 1.</t>
  </si>
  <si>
    <t>Municipal Budget of the</t>
  </si>
  <si>
    <t>of</t>
  </si>
  <si>
    <t>, County of</t>
  </si>
  <si>
    <t xml:space="preserve">Be it Further Resolved, that said Budget be published in the </t>
  </si>
  <si>
    <t>in the issue of</t>
  </si>
  <si>
    <t xml:space="preserve">The Governing Body of the </t>
  </si>
  <si>
    <t xml:space="preserve"> RECORDED VOTE</t>
  </si>
  <si>
    <t xml:space="preserve"> (INSERT LAST NAME)</t>
  </si>
  <si>
    <t xml:space="preserve">Notice is hereby given that the Budget and Tax Resolution was approved by the </t>
  </si>
  <si>
    <t xml:space="preserve"> of the</t>
  </si>
  <si>
    <t xml:space="preserve">of </t>
  </si>
  <si>
    <t>, on</t>
  </si>
  <si>
    <t>A Hearing on the Budget and Tax Resolution will be held at</t>
  </si>
  <si>
    <t>o'clock</t>
  </si>
  <si>
    <t xml:space="preserve"> (Cross out one)</t>
  </si>
  <si>
    <t>interested persons.</t>
  </si>
  <si>
    <t>Sheet 2</t>
  </si>
  <si>
    <t xml:space="preserve"> MUNICIPAL BUDGET</t>
  </si>
  <si>
    <t xml:space="preserve">Municipal Budget of the </t>
  </si>
  <si>
    <t>County of</t>
  </si>
  <si>
    <t xml:space="preserve">       It is hereby certified the Budget and Capital Budget annexed hereto and hereby made a part</t>
  </si>
  <si>
    <t xml:space="preserve">      Uniform Fire Safety Act</t>
  </si>
  <si>
    <t>hereof is a true copy of the Budget and Capital Budget approved by resolution of the Governing Body on the</t>
  </si>
  <si>
    <t xml:space="preserve"> Clerk</t>
  </si>
  <si>
    <t>day of</t>
  </si>
  <si>
    <t xml:space="preserve"> Address</t>
  </si>
  <si>
    <t>and that public advertisement will be made in accordance with the provisions of N.J.S. 40A:4-6 and</t>
  </si>
  <si>
    <t>N.J.A.C. 5:30-4.4(d).</t>
  </si>
  <si>
    <t xml:space="preserve">Certified by me, this </t>
  </si>
  <si>
    <t xml:space="preserve"> Phone Number</t>
  </si>
  <si>
    <t>It is hereby certified that the approved Budget annexed hereto and hereby made</t>
  </si>
  <si>
    <t>a part is an exact copy of the original on file with the Clerk of the Governing Body, that all</t>
  </si>
  <si>
    <t>3. Miscellaneous Revenue - Section E: Special Items of General Revenue Anticipated With</t>
  </si>
  <si>
    <t xml:space="preserve">           Prior Written Consent of Director of Local Government services - Additional </t>
  </si>
  <si>
    <t>2. Surplus Anticipated with Prior Written Consent of Director of Local Government Services(sht 4, #2)</t>
  </si>
  <si>
    <r>
      <t xml:space="preserve">please consult  </t>
    </r>
    <r>
      <rPr>
        <u/>
        <sz val="11"/>
        <rFont val="Arial"/>
        <family val="2"/>
      </rPr>
      <t>N.J.A.C.</t>
    </r>
    <r>
      <rPr>
        <sz val="11"/>
        <rFont val="Arial"/>
        <family val="2"/>
      </rPr>
      <t xml:space="preserve"> 5:30-11.1 et. Seq.  Please identify each change order by name of the project.</t>
    </r>
  </si>
  <si>
    <r>
      <t xml:space="preserve">the newspaper notice required by </t>
    </r>
    <r>
      <rPr>
        <u/>
        <sz val="11"/>
        <rFont val="Arial"/>
        <family val="2"/>
      </rPr>
      <t>N.J.A.C.</t>
    </r>
    <r>
      <rPr>
        <sz val="11"/>
        <rFont val="Arial"/>
        <family val="2"/>
      </rPr>
      <t xml:space="preserve"> 5:30-11.9(d).  (Affidavit must include a copy of the newspaper notice.)</t>
    </r>
  </si>
  <si>
    <t>a part is an exact copy of the original of file with the Clerk of the Governing Body, that all</t>
  </si>
  <si>
    <t>additions are correct, all statements contained herein are in proof, and the total of antici-</t>
  </si>
  <si>
    <t>additions are correct, all statements contained herein are in proof, the total of anticipated</t>
  </si>
  <si>
    <t>pated revenues equals the total of appropriations.</t>
  </si>
  <si>
    <t>revenues equals the total of appropriations and the budget is in full compliance with the</t>
  </si>
  <si>
    <t xml:space="preserve">      </t>
  </si>
  <si>
    <t>DEDICATED REVENUES FROM WATER UTILITY</t>
  </si>
  <si>
    <t>FCOA</t>
  </si>
  <si>
    <t xml:space="preserve"> Anticipated</t>
  </si>
  <si>
    <t>Operating Surplus Anticipated</t>
  </si>
  <si>
    <t>08-501</t>
  </si>
  <si>
    <t>Operating Surplus Anticipated with Prior Written</t>
  </si>
  <si>
    <t xml:space="preserve">   Consent of Director of Local Government Services</t>
  </si>
  <si>
    <t>08-502</t>
  </si>
  <si>
    <t xml:space="preserve">                  Total Operating Surplus Anticipated</t>
  </si>
  <si>
    <t>Rents</t>
  </si>
  <si>
    <t>08-503</t>
  </si>
  <si>
    <t>08-504</t>
  </si>
  <si>
    <t>Miscellaneous</t>
  </si>
  <si>
    <t>08-505</t>
  </si>
  <si>
    <t>Special Items of General Revenue Anticipated with Prior</t>
  </si>
  <si>
    <t xml:space="preserve">           With Prior Written Consent of the Director of Local Government Services - </t>
  </si>
  <si>
    <t xml:space="preserve">           Shared Service Agreements Offset with Appropriations</t>
  </si>
  <si>
    <t>Total Section D: Shared Service Agreements Offset With Appropriations</t>
  </si>
  <si>
    <t xml:space="preserve">     Total Section D: Director of Local Government Services - Shared Service Agreements</t>
  </si>
  <si>
    <t>Shared Service Agreements</t>
  </si>
  <si>
    <t>Total Shared Service Agreements</t>
  </si>
  <si>
    <t>Written Consent of Director of Local Government Services</t>
  </si>
  <si>
    <t>xxxxxxxxxx</t>
  </si>
  <si>
    <t>Deficit (General Budget)</t>
  </si>
  <si>
    <t>08-549</t>
  </si>
  <si>
    <t xml:space="preserve">                 Total Water Utility Revenues</t>
  </si>
  <si>
    <t xml:space="preserve"> Sheet 31</t>
  </si>
  <si>
    <t xml:space="preserve"> Appropriated</t>
  </si>
  <si>
    <t>11.</t>
  </si>
  <si>
    <t>APPROPRIATIONS FOR WATER UTILITY</t>
  </si>
  <si>
    <t>Operating:</t>
  </si>
  <si>
    <t>55-501</t>
  </si>
  <si>
    <t>55-502</t>
  </si>
  <si>
    <t>Capital Improvements:</t>
  </si>
  <si>
    <t>55-510</t>
  </si>
  <si>
    <t>55-511</t>
  </si>
  <si>
    <t>Capital Outlay</t>
  </si>
  <si>
    <t>55-512</t>
  </si>
  <si>
    <t>Debt Service</t>
  </si>
  <si>
    <t>55-520</t>
  </si>
  <si>
    <t>Payment of Bond Anticipation Notes and</t>
  </si>
  <si>
    <t>Capital Notes</t>
  </si>
  <si>
    <t>55-521</t>
  </si>
  <si>
    <t>55-522</t>
  </si>
  <si>
    <t>55-523</t>
  </si>
  <si>
    <t>Sheet 32</t>
  </si>
  <si>
    <t>(d)$</t>
  </si>
  <si>
    <t>(Sheet 43) Open Space, Recreation, Farmland and Historic Preservation Trust Fund Levy</t>
  </si>
  <si>
    <t>Deferred Charges and Statutory Expenditures:</t>
  </si>
  <si>
    <t>DEFERRED CHARGES:</t>
  </si>
  <si>
    <t>at</t>
  </si>
  <si>
    <t>DEDICATED WATER UTILITY BUDGET</t>
  </si>
  <si>
    <r>
      <t xml:space="preserve">DEDICATED WATER UTILITY BUDGET - (continued)          </t>
    </r>
    <r>
      <rPr>
        <sz val="10"/>
        <rFont val="Arial"/>
        <family val="2"/>
      </rPr>
      <t>* Note: Use sheet 32 for Water Utility only.</t>
    </r>
  </si>
  <si>
    <r>
      <t xml:space="preserve">DEDICATED WATER UTILITY BUDGET - (continued)          </t>
    </r>
    <r>
      <rPr>
        <sz val="10"/>
        <rFont val="Arial"/>
        <family val="2"/>
      </rPr>
      <t>* Note: Use sheet 33 for Water Utility only.</t>
    </r>
  </si>
  <si>
    <t>transfers</t>
  </si>
  <si>
    <t>55-530</t>
  </si>
  <si>
    <t>STATUTORY EXPENDITURES:</t>
  </si>
  <si>
    <t>Contribution To:</t>
  </si>
  <si>
    <t xml:space="preserve">       Public Employees' Retirement System</t>
  </si>
  <si>
    <t>55-540</t>
  </si>
  <si>
    <t xml:space="preserve">       Social Security System (O.A.S.I)</t>
  </si>
  <si>
    <t>55-541</t>
  </si>
  <si>
    <t>Unemployment Compensation Insurance</t>
  </si>
  <si>
    <t xml:space="preserve">   (N.J.S.A.  43:21-3 et. seq.)</t>
  </si>
  <si>
    <t>55-542</t>
  </si>
  <si>
    <t>Judgements</t>
  </si>
  <si>
    <t>55-531</t>
  </si>
  <si>
    <t>Deficits in Operations in Prior Years</t>
  </si>
  <si>
    <t>55-532</t>
  </si>
  <si>
    <t>Surplus (General Budget)</t>
  </si>
  <si>
    <t>55-545</t>
  </si>
  <si>
    <t>Sheet 33</t>
  </si>
  <si>
    <t>08-500</t>
  </si>
  <si>
    <t>DEDICATED  ASSESSMENT  BUDGET</t>
  </si>
  <si>
    <t>Anticipated</t>
  </si>
  <si>
    <t>14.   DEDICATED  REVENUES  FROM</t>
  </si>
  <si>
    <t>Assessment  Cash</t>
  </si>
  <si>
    <t>Deficit  (General  Budget)</t>
  </si>
  <si>
    <t>Total Assessment Revenues</t>
  </si>
  <si>
    <t>Appropriated</t>
  </si>
  <si>
    <t>15.   APPROPRIATIONS  FOR  ASSESSMENT  DEBT</t>
  </si>
  <si>
    <t>Paid or Charged</t>
  </si>
  <si>
    <t>Total Assessment Appropriations</t>
  </si>
  <si>
    <t>DEDICATED  WATER  UTILITY  ASSESSMENT  BUDGET</t>
  </si>
  <si>
    <t>Deficit  Water Utility Budget</t>
  </si>
  <si>
    <t>Total Water Utility Assessment Revenues</t>
  </si>
  <si>
    <t>Total Water Utility Assessment Appropriations</t>
  </si>
  <si>
    <t>SHEET  37</t>
  </si>
  <si>
    <t>DEDICATED ASSESSMENT BUDGET</t>
  </si>
  <si>
    <t>UTILITY</t>
  </si>
  <si>
    <t>(F) Judgements (N.J.S.A. 40A:4-45.3cc)</t>
  </si>
  <si>
    <t xml:space="preserve">{ </t>
  </si>
  <si>
    <t>COUNTY:</t>
  </si>
  <si>
    <t>10. DEDICATED REVENUES FROM</t>
  </si>
  <si>
    <t xml:space="preserve">     Operating Surplus Anticipated</t>
  </si>
  <si>
    <t xml:space="preserve">     Operating Surplus Anticipated with Prior Written</t>
  </si>
  <si>
    <t xml:space="preserve">       Consent of Director of Local Government Services</t>
  </si>
  <si>
    <t xml:space="preserve">          Total Operating Surplus Anticipated</t>
  </si>
  <si>
    <t>Use a separate set of sheets for</t>
  </si>
  <si>
    <t xml:space="preserve">    each separate Utility.</t>
  </si>
  <si>
    <t xml:space="preserve">     Special Items of General Revenue Anticipated with Prior</t>
  </si>
  <si>
    <t xml:space="preserve">     Written Consent of Director of Local Government Services</t>
  </si>
  <si>
    <t xml:space="preserve">     Deficit(General Budget)</t>
  </si>
  <si>
    <t xml:space="preserve">       Sheet 34</t>
  </si>
  <si>
    <t>Misc</t>
  </si>
  <si>
    <t>Excess</t>
  </si>
  <si>
    <t>Deficit</t>
  </si>
  <si>
    <t>Overexpend</t>
  </si>
  <si>
    <t>S&amp;W</t>
  </si>
  <si>
    <t>OE</t>
  </si>
  <si>
    <t>Legal</t>
  </si>
  <si>
    <t>Engineering</t>
  </si>
  <si>
    <t>Payment of Bond Prin</t>
  </si>
  <si>
    <t>Payment of Bond Int</t>
  </si>
  <si>
    <t>Soc Sec</t>
  </si>
  <si>
    <t>ACUA</t>
  </si>
  <si>
    <t>11. APPROPRIATIONS FOR</t>
  </si>
  <si>
    <t xml:space="preserve"> xx</t>
  </si>
  <si>
    <t>Sheet 35</t>
  </si>
  <si>
    <t xml:space="preserve">     DEFERRED CHARGES:</t>
  </si>
  <si>
    <t xml:space="preserve">          Emergency Authorizations</t>
  </si>
  <si>
    <t xml:space="preserve">     STATUTORY EXPENDITURES:</t>
  </si>
  <si>
    <t xml:space="preserve">          Contribution to:</t>
  </si>
  <si>
    <t xml:space="preserve">            Public Employees' Retirement System</t>
  </si>
  <si>
    <t xml:space="preserve">            Social Security System (O.A.S.I.)</t>
  </si>
  <si>
    <t xml:space="preserve">          Unemployment Compensation Insurance</t>
  </si>
  <si>
    <t xml:space="preserve">            (N.J.S.A. 43:21-3 et. seq.)</t>
  </si>
  <si>
    <t>Deficits in Operation in Prior Years</t>
  </si>
  <si>
    <t>Surplus(General Budget)</t>
  </si>
  <si>
    <t>all numbers match clients records</t>
  </si>
  <si>
    <t>Sheet 36</t>
  </si>
  <si>
    <t xml:space="preserve">              Salaries &amp; Wages</t>
  </si>
  <si>
    <t xml:space="preserve">              Other Expenses</t>
  </si>
  <si>
    <t xml:space="preserve">              Down Payments on Improvements</t>
  </si>
  <si>
    <t xml:space="preserve">              Capital Improvement Fund</t>
  </si>
  <si>
    <t xml:space="preserve">              Capital Outlay</t>
  </si>
  <si>
    <t xml:space="preserve">              Payment of Bond Principal</t>
  </si>
  <si>
    <t xml:space="preserve">              Payment of Bond Anticipation Notes and</t>
  </si>
  <si>
    <t xml:space="preserve">              Capital Notes</t>
  </si>
  <si>
    <t xml:space="preserve">              Interest on Bonds</t>
  </si>
  <si>
    <t xml:space="preserve">              Interest on Notes</t>
  </si>
  <si>
    <t>14. DEDICATED REVENUE FROM</t>
  </si>
  <si>
    <t>Assessment Cash</t>
  </si>
  <si>
    <t>15. APPROPRIATIONS FOR ASSESSMENT DEBT</t>
  </si>
  <si>
    <t>Assessment Appropriations</t>
  </si>
  <si>
    <t>If you have not had a change order exceeding the 20 percent threshold for the year indicated above, please check here</t>
  </si>
  <si>
    <t>For each change order listed above, submit with introduced budget a copy of the governing body resolution authorizing the change order and an Affidavit of Publication for</t>
  </si>
  <si>
    <t>Officers; Unemployment Compensation Insurance; Reimbursement of Sale of Gasoline to State Automobiles; State Training Fees - Uniform Construction Code Act:</t>
  </si>
  <si>
    <t>Older Americans Act - Program Contributions; Municipal Alliance on Alcoholism and Drug Abuse - Program Income;</t>
  </si>
  <si>
    <t>are hereby anticipated as revenue and are hereby appropriated for the purposes to which said revenue is dedicated by statute or other legal requirement."</t>
  </si>
  <si>
    <t>(Insert additional appropriate titles in space above when applicable, if resolution for rider has been approved by the Director)</t>
  </si>
  <si>
    <t xml:space="preserve"> Sheet 38</t>
  </si>
  <si>
    <t>CAPITAL  BUDGET  AND  CAPITAL  IMPROVEMENT  PROGRAM</t>
  </si>
  <si>
    <t>BUDGET MESSAGE</t>
  </si>
  <si>
    <t>NOTE:</t>
  </si>
  <si>
    <t xml:space="preserve">                                       (e.g. if Police S&amp;W  appears in the regular section and also under "Operations Excluded from "CAPS" section, combine the</t>
  </si>
  <si>
    <t>Explanatory Statement - (continued)</t>
  </si>
  <si>
    <t>Budget Message</t>
  </si>
  <si>
    <t>Analysis of Compensated Absence Liability</t>
  </si>
  <si>
    <t>Legal basis for benefit</t>
  </si>
  <si>
    <t>(check applicable items)</t>
  </si>
  <si>
    <t>Organization/Individuals Eligible for Benefit</t>
  </si>
  <si>
    <t>Gross Days of Accumulated Absence</t>
  </si>
  <si>
    <t>Value of Compensated Absences</t>
  </si>
  <si>
    <t>Approved Labor Agreement</t>
  </si>
  <si>
    <t>Local Ordinance</t>
  </si>
  <si>
    <t>Individual Employment Agreements</t>
  </si>
  <si>
    <t>Totals</t>
  </si>
  <si>
    <t>days</t>
  </si>
  <si>
    <t>This section is included with the Annual Budget pursuant to N.J.S.C. 5:30-4.  It does not in itself confer any authorization to raise or expend</t>
  </si>
  <si>
    <t>funds.  Rather it is a document used as part of the local unit's planning and management program.  Specific authorization to expend funds for purposes</t>
  </si>
  <si>
    <t>described in this section must be granted elsewhere, by a separate bond ordinance, by inclusion of a line item in the Capital Improvement Section of this</t>
  </si>
  <si>
    <t>budget, by an ordinance taking the money from the Capital Improvement Fund, or other lawful means.</t>
  </si>
  <si>
    <t>CAPITAL BUDGET</t>
  </si>
  <si>
    <t>Director, Division of Local Government Service</t>
  </si>
  <si>
    <t xml:space="preserve"> - A plan for all capital expenditures for the current fiscal year.</t>
  </si>
  <si>
    <t xml:space="preserve">   If no Capital Budget is included, check the reason why:</t>
  </si>
  <si>
    <t>Total capital expenditures this year do not exceed $25,000, including appropriations for Capital Improvement Fund,</t>
  </si>
  <si>
    <t>Capital Line Items and Down Payments on Improvements.</t>
  </si>
  <si>
    <t>No bond ordinances are planned this year.</t>
  </si>
  <si>
    <t>CAPITAL IMPROVEMENT PROGRAM</t>
  </si>
  <si>
    <t xml:space="preserve"> - A multi-year list of planned capital projects, including the current year.</t>
  </si>
  <si>
    <t xml:space="preserve">  Check appropriate box for number of years covered, including current year:</t>
  </si>
  <si>
    <t>3 years. (Population under 10,000)</t>
  </si>
  <si>
    <t>6 years.  (Over 10,000 and all county governments)</t>
  </si>
  <si>
    <t>_____years.  (Exceeding minimum time period)</t>
  </si>
  <si>
    <t>Check if municipality is under 10,000, has not expended more than $25,000 annually for capital purposes in immediately</t>
  </si>
  <si>
    <t>previous three years, and is not adopting CIP.</t>
  </si>
  <si>
    <t>Sheet 40</t>
  </si>
  <si>
    <t>C-1</t>
  </si>
  <si>
    <t xml:space="preserve"> NARRATIVE FOR CAPITAL IMPROVEMENT PROGRAM</t>
  </si>
  <si>
    <t>Sheet 40a</t>
  </si>
  <si>
    <t>C-2</t>
  </si>
  <si>
    <t xml:space="preserve"> CAPITAL BUDGET (Current Year Action)</t>
  </si>
  <si>
    <t>Local Unit</t>
  </si>
  <si>
    <t>4</t>
  </si>
  <si>
    <t>6</t>
  </si>
  <si>
    <t>2</t>
  </si>
  <si>
    <t>3</t>
  </si>
  <si>
    <t>AMOUNTS</t>
  </si>
  <si>
    <t>TO BE</t>
  </si>
  <si>
    <t>PROJECT</t>
  </si>
  <si>
    <t>ESTIMATED</t>
  </si>
  <si>
    <t>RESERVED</t>
  </si>
  <si>
    <t>5a</t>
  </si>
  <si>
    <t>5b</t>
  </si>
  <si>
    <t>5c</t>
  </si>
  <si>
    <t>5d</t>
  </si>
  <si>
    <t>5e</t>
  </si>
  <si>
    <t>FUNDED IN</t>
  </si>
  <si>
    <t>PROJECT TITLE</t>
  </si>
  <si>
    <t>NUMBER</t>
  </si>
  <si>
    <t>TOTAL</t>
  </si>
  <si>
    <t>IN PRIOR</t>
  </si>
  <si>
    <t>Capital Im-</t>
  </si>
  <si>
    <t>Capital</t>
  </si>
  <si>
    <t>Grants in Aid</t>
  </si>
  <si>
    <t>Debt</t>
  </si>
  <si>
    <t>FUTURE</t>
  </si>
  <si>
    <t>COST</t>
  </si>
  <si>
    <t>YEARS</t>
  </si>
  <si>
    <t>Appropriations</t>
  </si>
  <si>
    <t>provement Fund</t>
  </si>
  <si>
    <t>and Other Funds</t>
  </si>
  <si>
    <t>Authorized</t>
  </si>
  <si>
    <t xml:space="preserve">  TOTAL - ALL PROJECTS</t>
  </si>
  <si>
    <t xml:space="preserve">            (c) Minimum Library Tax</t>
  </si>
  <si>
    <t xml:space="preserve">  c) Minimum Library Tax</t>
  </si>
  <si>
    <t>07-192</t>
  </si>
  <si>
    <t xml:space="preserve">        Type II School Districts only (N.J.S. 18A:9-3) and certification to the County Board of Taxation of</t>
  </si>
  <si>
    <t>(e)$</t>
  </si>
  <si>
    <t>(Item 5 below) Minimum Library Tax</t>
  </si>
  <si>
    <t>`</t>
  </si>
  <si>
    <t>5. AMOUNT TO BE RAISED BY TAXATION MINIMUM LIBRARY LEVY</t>
  </si>
  <si>
    <t xml:space="preserve">     MANDATORY MINIMUM BUDGET MESSAGE MUST INCLUDE THE FOLLOWING:</t>
  </si>
  <si>
    <t xml:space="preserve">                             1. HOW THE 1977 "CAP" WAS CALCULATED. (Explain in words what the "CAPS" mean and show the figures.)</t>
  </si>
  <si>
    <t xml:space="preserve">                             2.  2010 "CAP'" LEVY CAP WORKBOOK SUMMARY</t>
  </si>
  <si>
    <t xml:space="preserve">                             3. A SUMMARY BY FUNCTION OF THE APPROPRIATIONS THAT ARE SPREAD AMONG MORE THAN ONE OFFICIAL LINE ITEM</t>
  </si>
  <si>
    <t xml:space="preserve">                                             </t>
  </si>
  <si>
    <t xml:space="preserve">                                  figures for purposes of citizen understanding.)  </t>
  </si>
  <si>
    <t xml:space="preserve">                             4. INFORMATION OR A SCHEDULE SHOWING THE AMOUNTS CONTRIBUTED FROM EMPLOYEES, THE EMPLOYER SHARE      </t>
  </si>
  <si>
    <t xml:space="preserve">                                 AND THE TOTAL COST HEALTH CARE COVERAGE (Refer to LFN 2011-4).  </t>
  </si>
  <si>
    <t>Comment/Explanation</t>
  </si>
  <si>
    <t>Amount</t>
  </si>
  <si>
    <t>Structural Imbalance Offsets</t>
  </si>
  <si>
    <t>Future Year Appropriation Increases</t>
  </si>
  <si>
    <t>Non-recurring current appropriations</t>
  </si>
  <si>
    <t>Revenues at Risk</t>
  </si>
  <si>
    <t>BUDGET MESSAGE - STRUCTURAL BUDGET IMBALANCES</t>
  </si>
  <si>
    <r>
      <t xml:space="preserve">Line Item.  </t>
    </r>
    <r>
      <rPr>
        <sz val="10"/>
        <rFont val="Arial MT"/>
      </rPr>
      <t xml:space="preserve">
Put "X" in cell to the left that 
corresponds to the type of imbalance.</t>
    </r>
  </si>
  <si>
    <t>MUNICIPALITY:</t>
  </si>
  <si>
    <t xml:space="preserve">           Revenue Offset with Appropriations (N.J.S. 40A:4-45.3h)</t>
  </si>
  <si>
    <t>Bergen</t>
  </si>
  <si>
    <t>310 Broadway</t>
  </si>
  <si>
    <t>Bayonne, NJ 07002</t>
  </si>
  <si>
    <t>(201) 437-9000</t>
  </si>
  <si>
    <r>
      <rPr>
        <strike/>
        <sz val="8"/>
        <rFont val="Arial"/>
        <family val="2"/>
      </rPr>
      <t>(A.M.)</t>
    </r>
    <r>
      <rPr>
        <sz val="8"/>
        <rFont val="Arial"/>
        <family val="2"/>
      </rPr>
      <t xml:space="preserve"> (P.M.)</t>
    </r>
  </si>
  <si>
    <t>X</t>
  </si>
  <si>
    <t>Administration</t>
  </si>
  <si>
    <t>Police</t>
  </si>
  <si>
    <t xml:space="preserve">     Transitional Aid </t>
  </si>
  <si>
    <t>Sheet 15a</t>
  </si>
  <si>
    <t>Sheet 15b</t>
  </si>
  <si>
    <t>Sheet 15c</t>
  </si>
  <si>
    <t>salaries and wages</t>
  </si>
  <si>
    <t>other expenses</t>
  </si>
  <si>
    <t>Public Employees' Retirement System</t>
  </si>
  <si>
    <t>THIS SHEET IS NOT APPLICABLE TO THE BOROUGH BUDGET.</t>
  </si>
  <si>
    <t>Bequest, Escheat; Federal Grant; Construction Code Fees Due Hackensack Meadowlands Development Commission;Outside Employment of Off-Duty Municipal Police</t>
  </si>
  <si>
    <t>Housing and Community Development Act of 1974;</t>
  </si>
  <si>
    <t>Due from State of N.J.(c.20,P.L. 1971)</t>
  </si>
  <si>
    <t xml:space="preserve">YEAR CAPITAL PROGRAM </t>
  </si>
  <si>
    <t>Amount to be Raised by Taxation in Municipal Budget   80024-07</t>
  </si>
  <si>
    <t xml:space="preserve">       Less:  Item 9 - Total Anticipated Revenues</t>
  </si>
  <si>
    <t xml:space="preserve">  and 12.</t>
  </si>
  <si>
    <t xml:space="preserve">  the total of Items 1</t>
  </si>
  <si>
    <t>Sub-Total</t>
  </si>
  <si>
    <t xml:space="preserve">  may never exceed</t>
  </si>
  <si>
    <t xml:space="preserve">  enues (Item 9)</t>
  </si>
  <si>
    <t xml:space="preserve">       Item 12 - Appropriation: Reserve for Uncollected Taxes</t>
  </si>
  <si>
    <t xml:space="preserve">  anticipated rev-</t>
  </si>
  <si>
    <t xml:space="preserve">  The amount of</t>
  </si>
  <si>
    <t xml:space="preserve">       Item 1 - Total General Appropriations</t>
  </si>
  <si>
    <t xml:space="preserve">  Note:</t>
  </si>
  <si>
    <t>Computation of "Tax in Local Municipal Budget"</t>
  </si>
  <si>
    <t>80024-06</t>
  </si>
  <si>
    <t xml:space="preserve">      Statement, Item 8 (M) (Item 11, Less Item 10)</t>
  </si>
  <si>
    <t>Appropriation:  Reserve for Uncollected Taxes (Budget</t>
  </si>
  <si>
    <t>12.</t>
  </si>
  <si>
    <t>Total Amount (see Line 11)</t>
  </si>
  <si>
    <t>Tax in Local Municipal Budget</t>
  </si>
  <si>
    <t xml:space="preserve">          (Amount Shown on Line 7 Above)</t>
  </si>
  <si>
    <t xml:space="preserve">    Municipal Open Space Tax</t>
  </si>
  <si>
    <t xml:space="preserve">          (Amount Shown on Line 6 Above)</t>
  </si>
  <si>
    <t xml:space="preserve">             given to calendar year calculation.</t>
  </si>
  <si>
    <t xml:space="preserve">    Special District Tax</t>
  </si>
  <si>
    <t xml:space="preserve">             136, P.L. 1978).  Consideration must be</t>
  </si>
  <si>
    <t xml:space="preserve">          (Amount Shown on Line 5 Above)</t>
  </si>
  <si>
    <t xml:space="preserve">    County Tax</t>
  </si>
  <si>
    <t xml:space="preserve">             Board of Education to the Commissioner</t>
  </si>
  <si>
    <t xml:space="preserve">          (Amount Shown on Line 4 Above)</t>
  </si>
  <si>
    <t xml:space="preserve">             proposed budget submitted by the Local</t>
  </si>
  <si>
    <t xml:space="preserve">    Regional High School Tax</t>
  </si>
  <si>
    <t xml:space="preserve">    **   May not be stated in an amount less than</t>
  </si>
  <si>
    <t xml:space="preserve">          (Amount Shown on Line 3 Above)</t>
  </si>
  <si>
    <t xml:space="preserve">    Regional School District Tax</t>
  </si>
  <si>
    <t xml:space="preserve">          (Amount Shown on Line 2 Above)</t>
  </si>
  <si>
    <t xml:space="preserve">    *     Must not be stated in an amount less than</t>
  </si>
  <si>
    <t xml:space="preserve">    Local District School Tax</t>
  </si>
  <si>
    <t>Analysis of Item 11:</t>
  </si>
  <si>
    <t>80024-05</t>
  </si>
  <si>
    <t>shown by Item 13, Sheet 22)</t>
  </si>
  <si>
    <t>used must not exceed the applicable percentage</t>
  </si>
  <si>
    <t>Equals Amount to be Raised by Taxation (Percentage</t>
  </si>
  <si>
    <t>[820034-04]</t>
  </si>
  <si>
    <t>Amount of item 10 Divided by</t>
  </si>
  <si>
    <t>80024-03</t>
  </si>
  <si>
    <t xml:space="preserve">       Local Municipal Budget and Other Taxes</t>
  </si>
  <si>
    <t>10.</t>
  </si>
  <si>
    <t>80024-02</t>
  </si>
  <si>
    <t xml:space="preserve">       Municipal Budget (Item 5)</t>
  </si>
  <si>
    <t>9.</t>
  </si>
  <si>
    <t>80024-01</t>
  </si>
  <si>
    <t>Total General Appropriations &amp; Other Taxes</t>
  </si>
  <si>
    <t>8.</t>
  </si>
  <si>
    <t>XXXXXXXX</t>
  </si>
  <si>
    <t>80028-</t>
  </si>
  <si>
    <t>Estimate*</t>
  </si>
  <si>
    <t>80027-</t>
  </si>
  <si>
    <t>Actual</t>
  </si>
  <si>
    <t>Municipal Open Space Tax</t>
  </si>
  <si>
    <t>7.</t>
  </si>
  <si>
    <t>80023-</t>
  </si>
  <si>
    <t>80022-</t>
  </si>
  <si>
    <t>6.</t>
  </si>
  <si>
    <t>80021-</t>
  </si>
  <si>
    <t>80020-</t>
  </si>
  <si>
    <t>County Tax</t>
  </si>
  <si>
    <t>5.</t>
  </si>
  <si>
    <t>80019-</t>
  </si>
  <si>
    <t xml:space="preserve">          School Budget</t>
  </si>
  <si>
    <t>80018-</t>
  </si>
  <si>
    <t>Regional High School Tax -</t>
  </si>
  <si>
    <t>4.</t>
  </si>
  <si>
    <t>80026-</t>
  </si>
  <si>
    <t>80025-</t>
  </si>
  <si>
    <t>Regional School District Tax -</t>
  </si>
  <si>
    <t>3.</t>
  </si>
  <si>
    <t>80017-</t>
  </si>
  <si>
    <t>Estimate**</t>
  </si>
  <si>
    <t>80016-</t>
  </si>
  <si>
    <t>Local District School Tax -</t>
  </si>
  <si>
    <t>2.</t>
  </si>
  <si>
    <t>80015-</t>
  </si>
  <si>
    <t>Item 8 (L) (Exclusive of Reserve for Uncollected Taxes)</t>
  </si>
  <si>
    <t>1.</t>
  </si>
  <si>
    <t xml:space="preserve">                               AMOUNT TO BE RAISED BY TAXATION</t>
  </si>
  <si>
    <t xml:space="preserve">                               RESERVE FOR UNCOLLECTED TAXES AND</t>
  </si>
  <si>
    <t xml:space="preserve">                                COMPUTATION OF APPROPRIATION:</t>
  </si>
  <si>
    <t>Sheet 3b(1) - page 1</t>
  </si>
  <si>
    <t>Village of Ridgefield Park</t>
  </si>
  <si>
    <t>George D. Fosdick</t>
  </si>
  <si>
    <t>John H. Anlian</t>
  </si>
  <si>
    <t>Margaret R. Boyd</t>
  </si>
  <si>
    <t>Adam MacNeill</t>
  </si>
  <si>
    <t>Hugo R. Poli</t>
  </si>
  <si>
    <t>Tara O'Grady</t>
  </si>
  <si>
    <t>Vince Buono</t>
  </si>
  <si>
    <t>Frederick J. Tomkins</t>
  </si>
  <si>
    <t>Phillip Boggia</t>
  </si>
  <si>
    <t>Municipal Building</t>
  </si>
  <si>
    <t>234 Main Street</t>
  </si>
  <si>
    <t>Ridgefield Park, NJ 07660</t>
  </si>
  <si>
    <t>(201) 641-1248</t>
  </si>
  <si>
    <t>Village</t>
  </si>
  <si>
    <t>Ridgefield Park</t>
  </si>
  <si>
    <t>Municipal Building, 234 Main St.</t>
  </si>
  <si>
    <t>(201) 641-4950</t>
  </si>
  <si>
    <t>Board of Commissioners</t>
  </si>
  <si>
    <t>the Municipal Building</t>
  </si>
  <si>
    <t>Office of Emergency Management</t>
  </si>
  <si>
    <t>10-773</t>
  </si>
  <si>
    <t>Hartz Mountain Industries, Inc. - Lease Payments</t>
  </si>
  <si>
    <t>08-161</t>
  </si>
  <si>
    <t>Hartz Mountain Industries, Inc. - Additional - Hilton Garden Inn</t>
  </si>
  <si>
    <t>08-166</t>
  </si>
  <si>
    <t>08-168</t>
  </si>
  <si>
    <t>Fund Balance - Other Trust Fund</t>
  </si>
  <si>
    <t>Hotel Taxes</t>
  </si>
  <si>
    <t>08-167</t>
  </si>
  <si>
    <t>Administration of Public Assistance</t>
  </si>
  <si>
    <t>27-345</t>
  </si>
  <si>
    <t>Public Health Services (Board of Health)</t>
  </si>
  <si>
    <t>27-330</t>
  </si>
  <si>
    <t>Other Expenses - Contractual</t>
  </si>
  <si>
    <t>Human Resources (Personnel)</t>
  </si>
  <si>
    <t>20-105</t>
  </si>
  <si>
    <t>20-105-02</t>
  </si>
  <si>
    <t>Labor Negotiations</t>
  </si>
  <si>
    <t>Animal Control Services (Dog Regulation)</t>
  </si>
  <si>
    <t>27-340</t>
  </si>
  <si>
    <t>Mayor and Board of Commissioners</t>
  </si>
  <si>
    <t>20-110</t>
  </si>
  <si>
    <t>Planning Board</t>
  </si>
  <si>
    <t>21-180</t>
  </si>
  <si>
    <t>Special Consultant</t>
  </si>
  <si>
    <t>Codification of Ordinances</t>
  </si>
  <si>
    <t>Revision of Ordinances</t>
  </si>
  <si>
    <t>20-100</t>
  </si>
  <si>
    <t>20-100-02</t>
  </si>
  <si>
    <t>20-110-01</t>
  </si>
  <si>
    <t>Village Clerk's Office</t>
  </si>
  <si>
    <t>20-120</t>
  </si>
  <si>
    <t>20-120-01</t>
  </si>
  <si>
    <t>20-120-02</t>
  </si>
  <si>
    <t>Election</t>
  </si>
  <si>
    <t>Copier Rental and Supplies</t>
  </si>
  <si>
    <t>Financial Administration</t>
  </si>
  <si>
    <t>20-130</t>
  </si>
  <si>
    <t>20-130-01</t>
  </si>
  <si>
    <t>20-130-02</t>
  </si>
  <si>
    <t>Audit Services</t>
  </si>
  <si>
    <t>20-135-02</t>
  </si>
  <si>
    <t>Revenue Administration (Tax Collection)</t>
  </si>
  <si>
    <t>20-145</t>
  </si>
  <si>
    <t>20-145-01</t>
  </si>
  <si>
    <t>20-145-02</t>
  </si>
  <si>
    <t>20-150</t>
  </si>
  <si>
    <t>20-150-01</t>
  </si>
  <si>
    <t>20-150-02</t>
  </si>
  <si>
    <t>Tax Appeals</t>
  </si>
  <si>
    <t>Legal Services and Costs</t>
  </si>
  <si>
    <t>20-155</t>
  </si>
  <si>
    <t>20-155-01</t>
  </si>
  <si>
    <t>20-155-02</t>
  </si>
  <si>
    <t>20-135</t>
  </si>
  <si>
    <t>Development of Meadowlands</t>
  </si>
  <si>
    <t>New Ordinances</t>
  </si>
  <si>
    <t>Defense of Tax Appeals</t>
  </si>
  <si>
    <t>Bergen County Litigation</t>
  </si>
  <si>
    <t>Engineering Services and Costs</t>
  </si>
  <si>
    <t>20-165</t>
  </si>
  <si>
    <t>20-165-02</t>
  </si>
  <si>
    <t>LAND USE ADMINISTRATION</t>
  </si>
  <si>
    <t>Planning Board (Land Use Services and Costs)</t>
  </si>
  <si>
    <t>21-180-01</t>
  </si>
  <si>
    <t>21-180-02</t>
  </si>
  <si>
    <t>Zoning Board of Adjustment</t>
  </si>
  <si>
    <t>21-185</t>
  </si>
  <si>
    <t>21-185-01</t>
  </si>
  <si>
    <t>21-185-02</t>
  </si>
  <si>
    <t>Affordable Housing Agency (Rent Control)</t>
  </si>
  <si>
    <t>21-190</t>
  </si>
  <si>
    <t>21-190-01</t>
  </si>
  <si>
    <t>21-190-02</t>
  </si>
  <si>
    <t>INSURANCE</t>
  </si>
  <si>
    <t>General Liability / Other Insurance</t>
  </si>
  <si>
    <t>Employee Group Health</t>
  </si>
  <si>
    <t>23-220-2</t>
  </si>
  <si>
    <t>PUBLIC SAFETY FUNCTIONS</t>
  </si>
  <si>
    <t>25-240</t>
  </si>
  <si>
    <t>25-240-01</t>
  </si>
  <si>
    <t>25-240-02</t>
  </si>
  <si>
    <t>25-252</t>
  </si>
  <si>
    <t>25-252-01</t>
  </si>
  <si>
    <t>23-210-02</t>
  </si>
  <si>
    <t>23-220-02</t>
  </si>
  <si>
    <t>25-252-02</t>
  </si>
  <si>
    <t>Dr. Charles A. Knox Memorial Volunteer</t>
  </si>
  <si>
    <t>Ambulance Corps</t>
  </si>
  <si>
    <t>25-260</t>
  </si>
  <si>
    <t>25-260-02</t>
  </si>
  <si>
    <t>25-261</t>
  </si>
  <si>
    <t>25-261-02</t>
  </si>
  <si>
    <t>Rescue Squad</t>
  </si>
  <si>
    <t>Fire</t>
  </si>
  <si>
    <t>25-265</t>
  </si>
  <si>
    <t>25-265-01</t>
  </si>
  <si>
    <t>25-265-02</t>
  </si>
  <si>
    <t>Uniform Fire Safety Act</t>
  </si>
  <si>
    <t>Municipal Prosecutor's Office</t>
  </si>
  <si>
    <t>25-275</t>
  </si>
  <si>
    <t>25-275-01</t>
  </si>
  <si>
    <t>27-330-01</t>
  </si>
  <si>
    <t>27-330-02</t>
  </si>
  <si>
    <t>27-340-02</t>
  </si>
  <si>
    <t>27-345-01</t>
  </si>
  <si>
    <t>27-345-02</t>
  </si>
  <si>
    <t>Streets and Road Maintenance</t>
  </si>
  <si>
    <t>26-290</t>
  </si>
  <si>
    <t>26-290-01</t>
  </si>
  <si>
    <t>26-290-02</t>
  </si>
  <si>
    <t>Snow Removal Expenses (PL 2001, c.128)</t>
  </si>
  <si>
    <t>Snow Removal Expenses</t>
  </si>
  <si>
    <t>Garbage and Trash Removal</t>
  </si>
  <si>
    <t>Recycling Program</t>
  </si>
  <si>
    <t>26-305</t>
  </si>
  <si>
    <t>26-305-01</t>
  </si>
  <si>
    <t>26-305-02</t>
  </si>
  <si>
    <t>26-310</t>
  </si>
  <si>
    <t>26-310-01</t>
  </si>
  <si>
    <t>26-310-02</t>
  </si>
  <si>
    <t>Vehicle Maintenance</t>
  </si>
  <si>
    <t>26-315</t>
  </si>
  <si>
    <t>(Garage &amp; General Overhead)</t>
  </si>
  <si>
    <t>26-315-01</t>
  </si>
  <si>
    <t>26-315-02</t>
  </si>
  <si>
    <t>Maintenance of Parks (Parks and Plazas)</t>
  </si>
  <si>
    <t>Sheet 15d</t>
  </si>
  <si>
    <t>Recreation Services and Programs</t>
  </si>
  <si>
    <t>(Recreation and Playgrounds)</t>
  </si>
  <si>
    <t>28-370</t>
  </si>
  <si>
    <t>28-370-01</t>
  </si>
  <si>
    <t>28-370-02</t>
  </si>
  <si>
    <t>28-375</t>
  </si>
  <si>
    <t>28-375-01</t>
  </si>
  <si>
    <t>28-375-02</t>
  </si>
  <si>
    <t>Sheet 15e</t>
  </si>
  <si>
    <t>Celebration of Public Events</t>
  </si>
  <si>
    <t>30-420</t>
  </si>
  <si>
    <t>30-420-02</t>
  </si>
  <si>
    <t>Citizens Advisory Committee</t>
  </si>
  <si>
    <t>30-425</t>
  </si>
  <si>
    <t>30-425-01</t>
  </si>
  <si>
    <t>30-425-02</t>
  </si>
  <si>
    <t>Salary and Wage Adjustment</t>
  </si>
  <si>
    <t>30-427-01</t>
  </si>
  <si>
    <t>UTILITY EXPENSES AND BULK PURCHASES</t>
  </si>
  <si>
    <t>Street Lighting</t>
  </si>
  <si>
    <t>Telephone</t>
  </si>
  <si>
    <t>31-435-02</t>
  </si>
  <si>
    <t>31-440-02</t>
  </si>
  <si>
    <t>Sewer Maintenance</t>
  </si>
  <si>
    <t>Solid Waste Collection (Sanitary Landfill Contract)</t>
  </si>
  <si>
    <t>32-465</t>
  </si>
  <si>
    <t>32-465-02</t>
  </si>
  <si>
    <t>Municipal Court</t>
  </si>
  <si>
    <t>43-490</t>
  </si>
  <si>
    <t>43-490-01</t>
  </si>
  <si>
    <t>43-490-02</t>
  </si>
  <si>
    <t>Public Defender (PL 1997. c. 256)</t>
  </si>
  <si>
    <t>43-495</t>
  </si>
  <si>
    <t>43-495-01</t>
  </si>
  <si>
    <t>Public Buildings and Grounds</t>
  </si>
  <si>
    <t>Anticipated Deficit in Swimming</t>
  </si>
  <si>
    <t>Pool Utility Operations</t>
  </si>
  <si>
    <t>46-886</t>
  </si>
  <si>
    <t>Pension Adjustment Fund</t>
  </si>
  <si>
    <t>Police 9-1-1 Emergency System</t>
  </si>
  <si>
    <t>25-250</t>
  </si>
  <si>
    <t>25-250-02</t>
  </si>
  <si>
    <t>Length of Service Awards Program (LOSAP)</t>
  </si>
  <si>
    <t>EDUCATION FUNCTIONS</t>
  </si>
  <si>
    <t>Maintenance of Free Public Library</t>
  </si>
  <si>
    <t>(Ch. 82 &amp; 541, PL 1985)</t>
  </si>
  <si>
    <t>29-390</t>
  </si>
  <si>
    <t>UTILITY EXPENSE AND BULK PURCHASES</t>
  </si>
  <si>
    <t>Sewerage Processing and Disposal</t>
  </si>
  <si>
    <t>Contractual Sewer Service Charges (BCUA)</t>
  </si>
  <si>
    <t>31-455-02</t>
  </si>
  <si>
    <t>31-455</t>
  </si>
  <si>
    <t>Recycling Tax Appropriation</t>
  </si>
  <si>
    <t>41-773</t>
  </si>
  <si>
    <t>Environmental Infrastructure Loan Repayments</t>
  </si>
  <si>
    <t>GENERAL GOVERNMENT</t>
  </si>
  <si>
    <t>30-300</t>
  </si>
  <si>
    <t>30-300-01</t>
  </si>
  <si>
    <t>30-300-02</t>
  </si>
  <si>
    <t>Bergen County</t>
  </si>
  <si>
    <t>Department of Parks and Public Property</t>
  </si>
  <si>
    <t>Sheet 15f</t>
  </si>
  <si>
    <t>Meter Enforcement</t>
  </si>
  <si>
    <t>Deferred Charges to Future Taxation Unfunded</t>
  </si>
  <si>
    <t>44-903</t>
  </si>
  <si>
    <t>08-169</t>
  </si>
  <si>
    <t>General Capital Fund</t>
  </si>
  <si>
    <t>Other Trust Fund</t>
  </si>
  <si>
    <t>Animal Control Fund</t>
  </si>
  <si>
    <t>Public Assistance Fund</t>
  </si>
  <si>
    <t>Prior Years Bills</t>
  </si>
  <si>
    <t>30-410</t>
  </si>
  <si>
    <t>08-170</t>
  </si>
  <si>
    <t>DEDICATED SWIMMING POOL UTILITY BUDGET</t>
  </si>
  <si>
    <t>Membership Fees</t>
  </si>
  <si>
    <t>08-506</t>
  </si>
  <si>
    <t>Swimming Pool Utility</t>
  </si>
  <si>
    <t>Total Swimming Pool Utility Revenues</t>
  </si>
  <si>
    <t>THIS SHEET IS NOT APPLICABLE TO THE VILLAGE BUDGET.</t>
  </si>
  <si>
    <t>DEDICATED SWIMMING POOL UTILITY BUDGET -(continued)</t>
  </si>
  <si>
    <t>SWIMMING POOL UTILITY</t>
  </si>
  <si>
    <t>Deferred Charges - Unfunded Ord. 02-03</t>
  </si>
  <si>
    <t xml:space="preserve">    TOTAL SWIMMING POOL UTILITY APPROPRIATIONS</t>
  </si>
  <si>
    <t>Reserve for Retirement of Debt - Capital Fund</t>
  </si>
  <si>
    <t>Bergen Record</t>
  </si>
  <si>
    <t>May, 2016</t>
  </si>
  <si>
    <t>C-1693</t>
  </si>
  <si>
    <t>Swimming Pool</t>
  </si>
  <si>
    <t>Developer's Escrow Fund, Uniform Fire Safety Act Penalty Monies, Drug Abuse Resistance Education (DARE) Program, Municipal Public Defender, Parking Offenses Adjudication Act,</t>
  </si>
  <si>
    <t>THE ABOVE SCHEDULE IS NOT APPLICABLE TO THE VILLAGE BUDGET.</t>
  </si>
  <si>
    <t>I. GENERAL</t>
  </si>
  <si>
    <t>Comparison of Tax Rates</t>
  </si>
  <si>
    <t>These budget limits are described more fully below:</t>
  </si>
  <si>
    <t>Description of the 1977 Appropriation "CAP"</t>
  </si>
  <si>
    <t>Description of the 2010 Levy "CAP"</t>
  </si>
  <si>
    <t>The 2010 Levy Cap also allows for additions to the maximum allowable levy arising from the taxable value of new construction and prior year unused "Levy Cap Bank".  The Levy Cap Bank permits a local unit to reserve or “bank” any unused levy cap balance for up to three years, and use it as a permanent exclusion in any of those subsequent years.</t>
  </si>
  <si>
    <t>The 1977 Appropriation Cap also allows for additional modifications to the maximum allowable cap arising from the taxable value of new construction and prior year unused "Cap Bank", assuming the governing body adopts an ordinance allowing the banking.  A Cap Bank represents the difference between the actual final appropriations and the maximum allowable increase.  Appropriation Cap banks can be reserved for up to 2 years.</t>
  </si>
  <si>
    <t>Sheet 3b(1) - page 2</t>
  </si>
  <si>
    <t>II. Calculation of "CAPS"</t>
  </si>
  <si>
    <t xml:space="preserve">The 1977 Appropriation Cap is calculated using the formulas and provisions of N.J.S.A. 40A:4-45.1 through 4-45.43a.  The law was originally adopted in 1976 and was most recently amended in 2003.  Under this law, the Village is permitted to increase its overall appropriations (see exceptions below) by 2.5% or the “cost of living adjustment” (COLA), whichever is less.  The COLA is calculated based on the traditional federal government inflation calculation.  A municipality can, when the COLA is less than or equal to 2.5%, increase its allowable inside-the-cap spending to 3.5%, upon passage of a COLA Rate Ordinance.  </t>
  </si>
  <si>
    <t xml:space="preserve">Cap exceptions are certain appropriations that are not subject to the limitations of the 1977 Appropriaton Cap Law.  Such appropriations are included on Budget Sheets 20 through 29 and include: capital expenditures; certain deferred charges for emergency appropriations; shared services agreements; debt service; reserve for uncollected taxes; LOSAP payments on behalf of volunteer fire and emergency personnel; grants; funding of the Library; expenditures offset by increases in service fees; and the increase of employee group health expenditures which exceeds 4% but is less than the state health average increase. </t>
  </si>
  <si>
    <t>The 2010 Levy Cap is calculated using the formulas and provisions of N.J.S.A 40A:4-45.44 through 45.47. It establishes limits on the increase in the total Village amount to be raised by taxation (tax levy).  The core of the levy cap formula is a 2% increase to the previous year’s amount to be raised by taxation, net of any applicable cap base adjustments and emergency or special emergency appropriations.</t>
  </si>
  <si>
    <t>The final maximum allowable levy is then adjusted for exclusions including: the net effect of changes in appropriations arising from shared service agreements, rise in employee group health insurance costs between 2% and the state health average, pension obligations including LOSAP, capital improvements, debt service costs and others not currently applicable to the Village.</t>
  </si>
  <si>
    <t>The calculation of the Village's 1977 Appropriation Cap is located on the sheet that follows, sheet 3b (1) - page 3.  The Village is within the statutory requirements of this cap.</t>
  </si>
  <si>
    <t>The calculation of the Village's Levy Cap is located on the sheet that follows, sheet 3b (1) - page 3 of 8.  The Village is within the statutory requirements of this cap.</t>
  </si>
  <si>
    <t>Sheet 3b(1) - page 3</t>
  </si>
  <si>
    <r>
      <t xml:space="preserve">Be it Resolved by the </t>
    </r>
    <r>
      <rPr>
        <b/>
        <u/>
        <sz val="10"/>
        <rFont val="Arial MT"/>
      </rPr>
      <t>Board of Commissioners</t>
    </r>
    <r>
      <rPr>
        <b/>
        <sz val="10"/>
        <rFont val="Arial MT"/>
        <family val="2"/>
      </rPr>
      <t xml:space="preserve"> of the </t>
    </r>
    <r>
      <rPr>
        <b/>
        <u/>
        <sz val="10"/>
        <rFont val="Arial MT"/>
      </rPr>
      <t>Village</t>
    </r>
  </si>
  <si>
    <r>
      <t xml:space="preserve">of </t>
    </r>
    <r>
      <rPr>
        <b/>
        <u/>
        <sz val="10"/>
        <rFont val="Arial MT"/>
      </rPr>
      <t>Ridgefield Park</t>
    </r>
    <r>
      <rPr>
        <b/>
        <sz val="10"/>
        <rFont val="Arial MT"/>
        <family val="2"/>
      </rPr>
      <t xml:space="preserve"> , County of </t>
    </r>
    <r>
      <rPr>
        <b/>
        <u/>
        <sz val="10"/>
        <rFont val="Arial MT"/>
      </rPr>
      <t>Bergen</t>
    </r>
    <r>
      <rPr>
        <b/>
        <sz val="10"/>
        <rFont val="Arial MT"/>
        <family val="2"/>
      </rPr>
      <t xml:space="preserve"> that the budget hereinbefore set forth is hereby adopted and</t>
    </r>
  </si>
  <si>
    <t>Levy Cap.</t>
  </si>
  <si>
    <r>
      <t xml:space="preserve">to </t>
    </r>
    <r>
      <rPr>
        <b/>
        <u/>
        <sz val="11"/>
        <rFont val="Arial"/>
        <family val="2"/>
      </rPr>
      <t>2019</t>
    </r>
  </si>
  <si>
    <t>Holy Name Medical Center</t>
  </si>
  <si>
    <t>Tax Assessment Assessors Office</t>
  </si>
  <si>
    <t xml:space="preserve">                                                     </t>
  </si>
  <si>
    <t>YEAR 2014</t>
  </si>
  <si>
    <t xml:space="preserve">                                                                                                                                                                                                                                                                                                                                                                                                                                                                                                                                                                                                                                                                                                                                                                                                                                                                                                                                                                                                                                                                                                                                                                                                                                                                                                                                                                                                                                                                                                                                                                                                                                                                                                                                                                                                                                                                                                                                                                                                                                                                                                                                                                                                                                                                                                                                                                                                                                                                                                                                                                                                                                                                                                                                                                                                                                                                                                                                                                                                                                                                                                                                                                                                                                                                                                                                                                                                                                                                                                                                                                                                                                                                                                                                                                                                                                                                                                                                                                                                                                                                                                                                                                                                                                                                                                                                                                                                                                                                                                                                                                                                                                                                                                                                                                                                                                                                                                                                                                                                                                                                                                                                                                                                                                                                                                                                                                                                                                                                                                                                                                                                                                                                                                                                                                                                                                                                                                                                                                                                                                                                                                                                                                                                                                                                                           </t>
  </si>
  <si>
    <t>Health Benefits Appropriation</t>
  </si>
  <si>
    <t>Employee Health  Waivers</t>
  </si>
  <si>
    <t>Expenditure without Appropriation</t>
  </si>
  <si>
    <t>Expenditure Without Appropriation</t>
  </si>
  <si>
    <t>Solid Waste Clean Communities</t>
  </si>
  <si>
    <t>Reserve for Alcohol Education Rehabilitation Enforcement</t>
  </si>
  <si>
    <t>Reserve for Alcohol Education Rehabilitation Grant</t>
  </si>
  <si>
    <r>
      <t xml:space="preserve">LOCAL UNIT RIDGFIELD PARK </t>
    </r>
    <r>
      <rPr>
        <b/>
        <strike/>
        <sz val="14"/>
        <rFont val="Arial"/>
        <family val="2"/>
      </rPr>
      <t>COUNTY</t>
    </r>
    <r>
      <rPr>
        <b/>
        <sz val="14"/>
        <rFont val="Arial"/>
        <family val="2"/>
      </rPr>
      <t>/MUNICIPAL OPEN SPACE, RECREATION, FARMLAND AND HISTORIC PRESERVATION TRUST FUND</t>
    </r>
  </si>
  <si>
    <t>Tree Replacement Trust Fund, Disposal of Forfeited Property, Snow Removal</t>
  </si>
  <si>
    <t xml:space="preserve">    Less: Prior Year Recycling Tax</t>
  </si>
  <si>
    <t>Less Exceptions:</t>
  </si>
  <si>
    <t>Net Prior Year Tax Levy for Municipal Purposes for Cap Calculation</t>
  </si>
  <si>
    <t>Total Other Operations</t>
  </si>
  <si>
    <t xml:space="preserve">    Plus: 2% cap Increase</t>
  </si>
  <si>
    <t>Total Public-Private Offset</t>
  </si>
  <si>
    <t>Total Capital Improvement</t>
  </si>
  <si>
    <t>Total Debt Service</t>
  </si>
  <si>
    <t>Add Exclusions:</t>
  </si>
  <si>
    <t>Total Deferred Charges</t>
  </si>
  <si>
    <t xml:space="preserve">  Allowable Pension Obligations Increase</t>
  </si>
  <si>
    <t>Reserve for Uncollected Taxes</t>
  </si>
  <si>
    <t xml:space="preserve">  Allowable Debt Service and Capital Leases Increase</t>
  </si>
  <si>
    <t>Total Exceptions</t>
  </si>
  <si>
    <t xml:space="preserve">  Recycling Tax Appropriation</t>
  </si>
  <si>
    <t xml:space="preserve">  Deferred Charges to Future Taxation Unfunded</t>
  </si>
  <si>
    <t>Less: Canceled or unexpended exclusions</t>
  </si>
  <si>
    <t>Other Additions:</t>
  </si>
  <si>
    <t>Additional Modifications to CAP:</t>
  </si>
  <si>
    <t xml:space="preserve">   New Ratable Adjustment to Levy</t>
  </si>
  <si>
    <t>Maximum Allowable Amount to be Raised by Taxation</t>
  </si>
  <si>
    <t>Total Allowable Appropriations within "CAP"</t>
  </si>
  <si>
    <t>Employer Share of Contributions</t>
  </si>
  <si>
    <t>Total cost of Health Benefits</t>
  </si>
  <si>
    <t>Less: Contributed by Employees</t>
  </si>
  <si>
    <t>T0897</t>
  </si>
  <si>
    <t>YEAR 2015</t>
  </si>
  <si>
    <t xml:space="preserve">2015-$ </t>
  </si>
  <si>
    <t>for 2015</t>
  </si>
  <si>
    <t>Dec. 11, 2013</t>
  </si>
  <si>
    <t>Reserve for Municipal Alliance - Alcohol and Drug</t>
  </si>
  <si>
    <t>10-725</t>
  </si>
  <si>
    <t>10-720</t>
  </si>
  <si>
    <t>10-730</t>
  </si>
  <si>
    <t>Interfunds:</t>
  </si>
  <si>
    <t>Cell Phone Towers</t>
  </si>
  <si>
    <t>Due from Swimming Pool Utility Operating Fund</t>
  </si>
  <si>
    <t>Franchise Cable Fees</t>
  </si>
  <si>
    <t>MRNA</t>
  </si>
  <si>
    <t>08-163</t>
  </si>
  <si>
    <t>08-164</t>
  </si>
  <si>
    <t>23-220-04</t>
  </si>
  <si>
    <t>Solid Waste Clean Communities (40A:4-87)</t>
  </si>
  <si>
    <t>41-720</t>
  </si>
  <si>
    <t>41-725</t>
  </si>
  <si>
    <t>41-730</t>
  </si>
  <si>
    <t>41-740</t>
  </si>
  <si>
    <t>Municipal Alliance - Matching</t>
  </si>
  <si>
    <t>Emergency Note for Refunding of Prior Year Taxes</t>
  </si>
  <si>
    <t>Interest on Emergency Note</t>
  </si>
  <si>
    <t>Sale of Municipal Asset</t>
  </si>
  <si>
    <t>Amount on which 1.5% CAP is Apllied</t>
  </si>
  <si>
    <t>1.5% CAP</t>
  </si>
  <si>
    <t>Additional 2% - COLA Rate Ordinance</t>
  </si>
  <si>
    <t>2014 Budget CAP Bank</t>
  </si>
  <si>
    <t xml:space="preserve">   2014 Budget Levy Cap Bank</t>
  </si>
  <si>
    <t>Less Prior Year CAP Banks</t>
  </si>
  <si>
    <t>Unused Appropriation Cap Space</t>
  </si>
  <si>
    <t>Unused Levy Cap Space</t>
  </si>
  <si>
    <t>Less Prior Year Levy Cap Banks:</t>
  </si>
  <si>
    <t>New construction</t>
  </si>
  <si>
    <t xml:space="preserve">                               IN 2016 MUNICIPAL BUDGET</t>
  </si>
  <si>
    <t>YEAR 2016</t>
  </si>
  <si>
    <t>Total General Appropriations for 2016 Municipal Budget Statement</t>
  </si>
  <si>
    <t>Less: Total Anticipated Revenues from 2016 in</t>
  </si>
  <si>
    <t>Cash Required from 2016 Taxes to Support</t>
  </si>
  <si>
    <t xml:space="preserve">             of Education on January 15, 2016 (Chap.</t>
  </si>
  <si>
    <t>2016 MUNICIPAL DATA SHEET</t>
  </si>
  <si>
    <t>(Must Accompany 2016 Budget)</t>
  </si>
  <si>
    <t>Please attach this to your 2016 Budget and Mail to:</t>
  </si>
  <si>
    <t>for the Fiscal Year 2016.</t>
  </si>
  <si>
    <t>, 2016</t>
  </si>
  <si>
    <t>for the Fiscal Year 2016</t>
  </si>
  <si>
    <t>Be it Resolved, that the following statements of revenues and appropriations shall constitute the Municipal Budget for the Year 2016</t>
  </si>
  <si>
    <t>does hereby approve the following as the Budget for the year 2016.</t>
  </si>
  <si>
    <t xml:space="preserve"> at which time and place objections to said Budget and Tax Resolution for the year 2016 may be presented by taxpayers or other</t>
  </si>
  <si>
    <t xml:space="preserve"> YEAR 2016</t>
  </si>
  <si>
    <t xml:space="preserve">2016-$ </t>
  </si>
  <si>
    <t>The 2016 budget submitted herewith reflects the amount necessary for the support of the Municipal Operations</t>
  </si>
  <si>
    <t>The 2016 municipal budget of the Village of Ridgefield Park has been pepared within the constraints imposed by both the 1977 Appropriation Cap and 2010.</t>
  </si>
  <si>
    <t>2016 Amount to be Raised by Taxation for Municipal Purposes</t>
  </si>
  <si>
    <t>Appropriations in 2016 Budget within "CAP"</t>
  </si>
  <si>
    <t>Amount to be Raised by Taxation for Municipal Purposes - 2016 Budget</t>
  </si>
  <si>
    <t>Unused 2016 Appropriation Cap Space (Banking allowed for use in 2017-2017 Budgets)</t>
  </si>
  <si>
    <t>Unused 2016 Levy Cap Space (Banking allowed for use in 2017-2017 Budgets)</t>
  </si>
  <si>
    <t>Total Funds Appropriated in 2016</t>
  </si>
  <si>
    <t>for 2016  By</t>
  </si>
  <si>
    <t>for 2016</t>
  </si>
  <si>
    <t>Dedication by Rider- (N.J.S. 40a:4-39) " The dedicated revenues anticipated during the year 2016  from Animal Control;, State or Federal Aid for Maintenance of Libraries,</t>
  </si>
  <si>
    <t>Deferred Charges Required to be in 2016 Budget</t>
  </si>
  <si>
    <t>Subsequent to 2016</t>
  </si>
  <si>
    <t>Proposed Use of Current Fund Surplus in 2016  Budget</t>
  </si>
  <si>
    <t>Current Surplus Anticipated in 2016</t>
  </si>
  <si>
    <t>2016  Budget</t>
  </si>
  <si>
    <t>____________________________ , 2016.  It is further certified that each item of revenue and appropriation is set forth in the same amount and by the same title as</t>
  </si>
  <si>
    <t>appeared in the 2016 approved budget and all amendments thereto, if any, which have been previously approved by the Director of Local Government Services.</t>
  </si>
  <si>
    <t xml:space="preserve">                                            Certified by me this___________ day of________________, 2016_______________________________, Clerk</t>
  </si>
  <si>
    <t xml:space="preserve">            "actual" Tax of year 2015.</t>
  </si>
  <si>
    <t>SUMMARY OF 2015  APPROPRIATIONS EXPENDED AND CANCELED</t>
  </si>
  <si>
    <t xml:space="preserve">                          *See Budget Appropriation items so marked to the right of column "Expended 2015  Reserved."</t>
  </si>
  <si>
    <t>Total General Appropriations for 2015  (as adopted)</t>
  </si>
  <si>
    <t xml:space="preserve">   2015 Budget Levy Cap Bank</t>
  </si>
  <si>
    <t>2015 Budget CAP Bank</t>
  </si>
  <si>
    <t>2015 Budget CAP Bank (Banking allowed for use in 2017 Budget)</t>
  </si>
  <si>
    <t xml:space="preserve">   2015 Budget Levy Cap Bank (Banking allowed for use in 2017 budget)</t>
  </si>
  <si>
    <t>Total Funds Reserved as of end of 2015</t>
  </si>
  <si>
    <t>in 2015</t>
  </si>
  <si>
    <t xml:space="preserve">          Expended 2015</t>
  </si>
  <si>
    <t>Total for 2015</t>
  </si>
  <si>
    <t>CURRENT FUND BALANCE SHEET - DECEMBER 31, 2015</t>
  </si>
  <si>
    <t>Surplus Balance December 31, 2015</t>
  </si>
  <si>
    <t>December 31, 2015</t>
  </si>
  <si>
    <t>2014 Budget CAP Bank (Lapsed)</t>
  </si>
  <si>
    <t xml:space="preserve">   2014 Budget Levy Cap Bank (Lapsed)</t>
  </si>
  <si>
    <t>*(Percentage collected: 2015 - 98.91%, 2014 - 98.18 %)</t>
  </si>
  <si>
    <t>Recreation land preserved in 2014:</t>
  </si>
  <si>
    <t>Farmland preserved in 2014:</t>
  </si>
  <si>
    <t>Emergency Note - Prior Year Tax Appeals</t>
  </si>
  <si>
    <t>Office of Emergency Management (OEM) Grant</t>
  </si>
  <si>
    <t>Drive Sober or Get Pulled Over (40A:4-87)</t>
  </si>
  <si>
    <t>41-765</t>
  </si>
  <si>
    <t>10-765</t>
  </si>
  <si>
    <t>*</t>
  </si>
  <si>
    <t>OVEREXPENDED</t>
  </si>
  <si>
    <t>Overexpenditures</t>
  </si>
  <si>
    <t>Movie Theater Rent &amp; Concession</t>
  </si>
  <si>
    <t>CSO-Combined Sewer Outflow</t>
  </si>
  <si>
    <t xml:space="preserve"> Munici[pal Pool Renovations</t>
  </si>
  <si>
    <t>Pool Renovations</t>
  </si>
  <si>
    <t>Body Armor Grant</t>
  </si>
  <si>
    <t>10-779</t>
  </si>
  <si>
    <t>8th</t>
  </si>
  <si>
    <t>March</t>
  </si>
  <si>
    <t>9th</t>
  </si>
  <si>
    <t>April  12,</t>
  </si>
  <si>
    <t>CSO</t>
  </si>
  <si>
    <t>At this time the Governing Body is unable to project with any accuracy the overall tax rate for the community.  County and School tax requirements have not yet been finalized.  The Board of Commissioners has only the authority to approve the "Local Municipal Budget".  The municipal tax rate for 2015 was $1.272.  The 2016 municipal budget submitted herewith reflects a tax rate of $1.267.</t>
  </si>
  <si>
    <t>Contributions of $330,000 has allowed the Village to reduce it's Appropriation for Health Benefits.  The increase in premium costs  combined with the contributions from employees has reduced the Health Benefits Appropriation by  approximately $75,000</t>
  </si>
  <si>
    <t>Boyd</t>
  </si>
  <si>
    <t>Anlian</t>
  </si>
  <si>
    <t>Poli</t>
  </si>
  <si>
    <t>MacNeil</t>
  </si>
  <si>
    <t xml:space="preserve">    Fosdick</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</si>
</sst>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_);\(0\)"/>
    <numFmt numFmtId="166" formatCode="#,##0.0_);\(#,##0.0\)"/>
    <numFmt numFmtId="167" formatCode="mmmm\ dd"/>
    <numFmt numFmtId="168" formatCode="mmmm\ d"/>
    <numFmt numFmtId="169" formatCode="&quot;$&quot;#,##0.00"/>
    <numFmt numFmtId="170" formatCode="_(* #,##0.00_);_(* \(#,##0.00\);_(* &quot;-&quot;_);_(@_)"/>
    <numFmt numFmtId="171" formatCode="_(* #,##0_);_(* \(#,##0\);_(* &quot;-&quot;??_);_(@_)"/>
  </numFmts>
  <fonts count="72">
    <font>
      <sz val="12"/>
      <name val="Arial MT"/>
    </font>
    <font>
      <sz val="10"/>
      <name val="Arial"/>
      <family val="2"/>
    </font>
    <font>
      <sz val="10"/>
      <name val="Arial"/>
      <family val="2"/>
    </font>
    <font>
      <b/>
      <sz val="12"/>
      <name val="Arial MT"/>
      <family val="2"/>
    </font>
    <font>
      <b/>
      <sz val="16"/>
      <name val="P-TIMES"/>
    </font>
    <font>
      <b/>
      <sz val="10"/>
      <name val="Arial MT"/>
      <family val="2"/>
    </font>
    <font>
      <b/>
      <sz val="11"/>
      <name val="Arial MT"/>
      <family val="2"/>
    </font>
    <font>
      <sz val="10"/>
      <name val="Arial MT"/>
      <family val="2"/>
    </font>
    <font>
      <sz val="11"/>
      <name val="Arial MT"/>
      <family val="2"/>
    </font>
    <font>
      <u/>
      <sz val="12"/>
      <name val="Arial MT"/>
    </font>
    <font>
      <sz val="9"/>
      <name val="Arial MT"/>
      <family val="2"/>
    </font>
    <font>
      <b/>
      <sz val="35"/>
      <name val="TimesNewRomanPS"/>
      <family val="1"/>
    </font>
    <font>
      <b/>
      <i/>
      <sz val="10"/>
      <name val="Arial MT"/>
      <family val="2"/>
    </font>
    <font>
      <sz val="16"/>
      <name val="P-TIMES"/>
    </font>
    <font>
      <b/>
      <sz val="8"/>
      <name val="Arial"/>
      <family val="2"/>
    </font>
    <font>
      <b/>
      <sz val="12"/>
      <name val="Arial MT"/>
    </font>
    <font>
      <sz val="11"/>
      <name val="Arial MT"/>
    </font>
    <font>
      <sz val="12"/>
      <name val="Arial MT"/>
    </font>
    <font>
      <b/>
      <sz val="18"/>
      <name val="P-TIMES"/>
    </font>
    <font>
      <b/>
      <u/>
      <sz val="12"/>
      <name val="Arial MT"/>
      <family val="2"/>
    </font>
    <font>
      <sz val="11"/>
      <name val="Arial"/>
      <family val="2"/>
    </font>
    <font>
      <b/>
      <sz val="14"/>
      <name val="Arial"/>
      <family val="2"/>
    </font>
    <font>
      <b/>
      <sz val="11"/>
      <name val="Arial"/>
      <family val="2"/>
    </font>
    <font>
      <b/>
      <sz val="8"/>
      <name val="Arial"/>
      <family val="2"/>
    </font>
    <font>
      <sz val="8"/>
      <name val="Arial"/>
      <family val="2"/>
    </font>
    <font>
      <sz val="6"/>
      <name val="Arial"/>
      <family val="2"/>
    </font>
    <font>
      <sz val="11"/>
      <name val="Arial"/>
      <family val="2"/>
    </font>
    <font>
      <sz val="8"/>
      <name val="Arial"/>
      <family val="2"/>
    </font>
    <font>
      <b/>
      <sz val="18"/>
      <name val="Arial"/>
      <family val="2"/>
    </font>
    <font>
      <b/>
      <sz val="16"/>
      <name val="Arial"/>
      <family val="2"/>
    </font>
    <font>
      <b/>
      <sz val="10"/>
      <name val="Arial"/>
      <family val="2"/>
    </font>
    <font>
      <b/>
      <sz val="11"/>
      <name val="Arial"/>
      <family val="2"/>
    </font>
    <font>
      <b/>
      <i/>
      <u/>
      <sz val="10"/>
      <name val="Arial"/>
      <family val="2"/>
    </font>
    <font>
      <sz val="12"/>
      <name val="Arial"/>
      <family val="2"/>
    </font>
    <font>
      <b/>
      <sz val="12"/>
      <name val="Arial"/>
      <family val="2"/>
    </font>
    <font>
      <b/>
      <sz val="9"/>
      <name val="Arial"/>
      <family val="2"/>
    </font>
    <font>
      <b/>
      <sz val="9"/>
      <name val="Arial"/>
      <family val="2"/>
    </font>
    <font>
      <b/>
      <sz val="14"/>
      <name val="Arial"/>
      <family val="2"/>
    </font>
    <font>
      <b/>
      <sz val="10"/>
      <name val="Arial"/>
      <family val="2"/>
    </font>
    <font>
      <i/>
      <u/>
      <sz val="10"/>
      <name val="Arial"/>
      <family val="2"/>
    </font>
    <font>
      <b/>
      <sz val="16"/>
      <name val="Arial"/>
      <family val="2"/>
    </font>
    <font>
      <b/>
      <u/>
      <sz val="11"/>
      <name val="Arial"/>
      <family val="2"/>
    </font>
    <font>
      <b/>
      <sz val="6"/>
      <name val="Arial"/>
      <family val="2"/>
    </font>
    <font>
      <sz val="14"/>
      <name val="Arial"/>
      <family val="2"/>
    </font>
    <font>
      <sz val="12"/>
      <name val="Arial"/>
      <family val="2"/>
    </font>
    <font>
      <b/>
      <i/>
      <sz val="12"/>
      <name val="Arial"/>
      <family val="2"/>
    </font>
    <font>
      <i/>
      <sz val="12"/>
      <name val="Arial"/>
      <family val="2"/>
    </font>
    <font>
      <i/>
      <sz val="8"/>
      <name val="Arial"/>
      <family val="2"/>
    </font>
    <font>
      <u/>
      <sz val="11"/>
      <name val="Arial"/>
      <family val="2"/>
    </font>
    <font>
      <sz val="10"/>
      <name val="Arial MT"/>
    </font>
    <font>
      <b/>
      <sz val="12"/>
      <name val="TimesNewRomanPS"/>
      <family val="1"/>
    </font>
    <font>
      <b/>
      <sz val="7"/>
      <name val="Arial"/>
      <family val="2"/>
    </font>
    <font>
      <b/>
      <sz val="8"/>
      <name val="Arial MT"/>
      <family val="2"/>
    </font>
    <font>
      <b/>
      <sz val="10"/>
      <name val="Arial MT"/>
    </font>
    <font>
      <b/>
      <u/>
      <sz val="12"/>
      <name val="Arial MT"/>
    </font>
    <font>
      <b/>
      <sz val="16"/>
      <name val="Arial MT"/>
    </font>
    <font>
      <b/>
      <sz val="10"/>
      <name val="Arial Narrow"/>
      <family val="2"/>
    </font>
    <font>
      <strike/>
      <sz val="8"/>
      <name val="Arial"/>
      <family val="2"/>
    </font>
    <font>
      <sz val="12"/>
      <name val="Times New Roman"/>
      <family val="1"/>
    </font>
    <font>
      <b/>
      <u/>
      <sz val="10"/>
      <name val="Arial MT"/>
    </font>
    <font>
      <sz val="12"/>
      <name val="Arial MT"/>
      <family val="2"/>
    </font>
    <font>
      <b/>
      <strike/>
      <sz val="14"/>
      <name val="Arial"/>
      <family val="2"/>
    </font>
    <font>
      <sz val="10"/>
      <name val="Times New Roman"/>
      <family val="1"/>
    </font>
    <font>
      <u/>
      <sz val="12"/>
      <name val="Times New Roman"/>
      <family val="1"/>
    </font>
    <font>
      <b/>
      <sz val="24"/>
      <name val="Times New Roman"/>
      <family val="1"/>
    </font>
    <font>
      <b/>
      <sz val="16"/>
      <name val="Times New Roman"/>
      <family val="1"/>
    </font>
    <font>
      <b/>
      <sz val="12"/>
      <name val="Times New Roman"/>
      <family val="1"/>
    </font>
    <font>
      <sz val="11"/>
      <name val="Times New Roman"/>
      <family val="1"/>
    </font>
    <font>
      <b/>
      <u/>
      <sz val="12"/>
      <name val="Times New Roman"/>
      <family val="1"/>
    </font>
    <font>
      <sz val="12"/>
      <name val="Arial Rounded MT Bold"/>
      <family val="2"/>
    </font>
    <font>
      <b/>
      <u/>
      <sz val="8"/>
      <name val="Arial"/>
      <family val="2"/>
    </font>
    <font>
      <u/>
      <sz val="8"/>
      <name val="Arial"/>
      <family val="2"/>
    </font>
  </fonts>
  <fills count="3">
    <fill>
      <patternFill patternType="none"/>
    </fill>
    <fill>
      <patternFill patternType="gray125"/>
    </fill>
    <fill>
      <patternFill patternType="solid">
        <fgColor indexed="8"/>
        <bgColor indexed="64"/>
      </patternFill>
    </fill>
  </fills>
  <borders count="135">
    <border>
      <left/>
      <right/>
      <top/>
      <bottom/>
      <diagonal/>
    </border>
    <border>
      <left/>
      <right/>
      <top/>
      <bottom style="double">
        <color indexed="8"/>
      </bottom>
      <diagonal/>
    </border>
    <border>
      <left/>
      <right style="double">
        <color indexed="8"/>
      </right>
      <top/>
      <bottom/>
      <diagonal/>
    </border>
    <border>
      <left/>
      <right style="double">
        <color indexed="8"/>
      </right>
      <top/>
      <bottom style="double">
        <color indexed="8"/>
      </bottom>
      <diagonal/>
    </border>
    <border>
      <left/>
      <right style="medium">
        <color indexed="8"/>
      </right>
      <top/>
      <bottom style="double">
        <color indexed="8"/>
      </bottom>
      <diagonal/>
    </border>
    <border>
      <left/>
      <right style="medium">
        <color indexed="8"/>
      </right>
      <top/>
      <bottom/>
      <diagonal/>
    </border>
    <border>
      <left/>
      <right/>
      <top/>
      <bottom style="thin">
        <color indexed="8"/>
      </bottom>
      <diagonal/>
    </border>
    <border>
      <left/>
      <right style="double">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right style="thin">
        <color indexed="8"/>
      </right>
      <top/>
      <bottom style="double">
        <color indexed="8"/>
      </bottom>
      <diagonal/>
    </border>
    <border>
      <left/>
      <right style="thin">
        <color indexed="8"/>
      </right>
      <top/>
      <bottom/>
      <diagonal/>
    </border>
    <border>
      <left/>
      <right style="thin">
        <color indexed="8"/>
      </right>
      <top/>
      <bottom style="medium">
        <color indexed="8"/>
      </bottom>
      <diagonal/>
    </border>
    <border>
      <left/>
      <right style="double">
        <color indexed="8"/>
      </right>
      <top/>
      <bottom style="medium">
        <color indexed="8"/>
      </bottom>
      <diagonal/>
    </border>
    <border>
      <left/>
      <right style="medium">
        <color indexed="8"/>
      </right>
      <top/>
      <bottom style="medium">
        <color indexed="8"/>
      </bottom>
      <diagonal/>
    </border>
    <border>
      <left/>
      <right/>
      <top/>
      <bottom style="medium">
        <color indexed="8"/>
      </bottom>
      <diagonal/>
    </border>
    <border>
      <left style="double">
        <color indexed="8"/>
      </left>
      <right/>
      <top/>
      <bottom style="double">
        <color indexed="8"/>
      </bottom>
      <diagonal/>
    </border>
    <border>
      <left style="double">
        <color indexed="8"/>
      </left>
      <right/>
      <top/>
      <bottom style="thin">
        <color indexed="8"/>
      </bottom>
      <diagonal/>
    </border>
    <border>
      <left style="double">
        <color indexed="8"/>
      </left>
      <right/>
      <top/>
      <bottom/>
      <diagonal/>
    </border>
    <border>
      <left style="double">
        <color indexed="8"/>
      </left>
      <right/>
      <top/>
      <bottom style="medium">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double">
        <color indexed="8"/>
      </left>
      <right style="double">
        <color indexed="8"/>
      </right>
      <top/>
      <bottom/>
      <diagonal/>
    </border>
    <border>
      <left/>
      <right style="thin">
        <color indexed="8"/>
      </right>
      <top style="thin">
        <color indexed="8"/>
      </top>
      <bottom/>
      <diagonal/>
    </border>
    <border>
      <left style="double">
        <color indexed="8"/>
      </left>
      <right style="double">
        <color indexed="8"/>
      </right>
      <top/>
      <bottom style="thin">
        <color indexed="8"/>
      </bottom>
      <diagonal/>
    </border>
    <border>
      <left style="thin">
        <color indexed="8"/>
      </left>
      <right style="double">
        <color indexed="8"/>
      </right>
      <top style="thin">
        <color indexed="8"/>
      </top>
      <bottom/>
      <diagonal/>
    </border>
    <border>
      <left/>
      <right style="double">
        <color indexed="8"/>
      </right>
      <top style="thin">
        <color indexed="8"/>
      </top>
      <bottom/>
      <diagonal/>
    </border>
    <border>
      <left/>
      <right/>
      <top style="thin">
        <color indexed="8"/>
      </top>
      <bottom style="double">
        <color indexed="8"/>
      </bottom>
      <diagonal/>
    </border>
    <border>
      <left style="double">
        <color indexed="8"/>
      </left>
      <right style="double">
        <color indexed="8"/>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bottom style="medium">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right/>
      <top/>
      <bottom style="medium">
        <color indexed="64"/>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thin">
        <color indexed="8"/>
      </left>
      <right style="double">
        <color indexed="8"/>
      </right>
      <top/>
      <bottom/>
      <diagonal/>
    </border>
    <border>
      <left style="thin">
        <color indexed="8"/>
      </left>
      <right style="double">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ck">
        <color indexed="8"/>
      </right>
      <top style="thin">
        <color indexed="8"/>
      </top>
      <bottom/>
      <diagonal/>
    </border>
    <border>
      <left style="thin">
        <color indexed="8"/>
      </left>
      <right style="thick">
        <color indexed="8"/>
      </right>
      <top/>
      <bottom/>
      <diagonal/>
    </border>
    <border>
      <left style="thin">
        <color indexed="8"/>
      </left>
      <right style="thick">
        <color indexed="8"/>
      </right>
      <top/>
      <bottom style="thin">
        <color indexed="8"/>
      </bottom>
      <diagonal/>
    </border>
    <border>
      <left style="thin">
        <color indexed="8"/>
      </left>
      <right style="thick">
        <color indexed="8"/>
      </right>
      <top style="medium">
        <color indexed="8"/>
      </top>
      <bottom style="medium">
        <color indexed="8"/>
      </bottom>
      <diagonal/>
    </border>
    <border>
      <left style="thin">
        <color indexed="8"/>
      </left>
      <right style="thick">
        <color indexed="8"/>
      </right>
      <top/>
      <bottom style="medium">
        <color indexed="8"/>
      </bottom>
      <diagonal/>
    </border>
    <border>
      <left style="thick">
        <color indexed="8"/>
      </left>
      <right/>
      <top/>
      <bottom/>
      <diagonal/>
    </border>
    <border>
      <left style="thin">
        <color indexed="8"/>
      </left>
      <right style="thick">
        <color indexed="8"/>
      </right>
      <top style="thin">
        <color indexed="8"/>
      </top>
      <bottom style="thin">
        <color indexed="8"/>
      </bottom>
      <diagonal/>
    </border>
    <border>
      <left style="thin">
        <color indexed="8"/>
      </left>
      <right style="thick">
        <color indexed="8"/>
      </right>
      <top/>
      <bottom style="double">
        <color indexed="8"/>
      </bottom>
      <diagonal/>
    </border>
    <border>
      <left style="thin">
        <color indexed="8"/>
      </left>
      <right/>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hair">
        <color indexed="8"/>
      </bottom>
      <diagonal/>
    </border>
    <border>
      <left style="thin">
        <color indexed="8"/>
      </left>
      <right style="thin">
        <color indexed="8"/>
      </right>
      <top style="medium">
        <color indexed="8"/>
      </top>
      <bottom/>
      <diagonal/>
    </border>
    <border>
      <left style="thin">
        <color indexed="64"/>
      </left>
      <right style="thin">
        <color indexed="8"/>
      </right>
      <top style="thin">
        <color indexed="8"/>
      </top>
      <bottom style="thin">
        <color indexed="8"/>
      </bottom>
      <diagonal/>
    </border>
    <border>
      <left/>
      <right style="thin">
        <color indexed="8"/>
      </right>
      <top style="medium">
        <color indexed="8"/>
      </top>
      <bottom style="thin">
        <color indexed="8"/>
      </bottom>
      <diagonal/>
    </border>
    <border>
      <left style="double">
        <color indexed="8"/>
      </left>
      <right style="thin">
        <color indexed="8"/>
      </right>
      <top style="thin">
        <color indexed="8"/>
      </top>
      <bottom style="double">
        <color indexed="8"/>
      </bottom>
      <diagonal/>
    </border>
    <border>
      <left/>
      <right style="medium">
        <color indexed="8"/>
      </right>
      <top style="thin">
        <color indexed="8"/>
      </top>
      <bottom/>
      <diagonal/>
    </border>
    <border>
      <left style="double">
        <color indexed="8"/>
      </left>
      <right style="thin">
        <color indexed="8"/>
      </right>
      <top/>
      <bottom style="thin">
        <color indexed="8"/>
      </bottom>
      <diagonal/>
    </border>
    <border>
      <left style="double">
        <color indexed="8"/>
      </left>
      <right style="thin">
        <color indexed="8"/>
      </right>
      <top/>
      <bottom style="medium">
        <color indexed="8"/>
      </bottom>
      <diagonal/>
    </border>
    <border>
      <left/>
      <right style="double">
        <color indexed="8"/>
      </right>
      <top style="thin">
        <color indexed="8"/>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medium">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thin">
        <color indexed="8"/>
      </right>
      <top style="medium">
        <color indexed="8"/>
      </top>
      <bottom/>
      <diagonal/>
    </border>
    <border>
      <left style="thin">
        <color indexed="8"/>
      </left>
      <right style="medium">
        <color indexed="8"/>
      </right>
      <top style="medium">
        <color indexed="8"/>
      </top>
      <bottom style="double">
        <color indexed="8"/>
      </bottom>
      <diagonal/>
    </border>
    <border>
      <left style="double">
        <color indexed="8"/>
      </left>
      <right style="thin">
        <color indexed="8"/>
      </right>
      <top style="medium">
        <color indexed="8"/>
      </top>
      <bottom style="double">
        <color indexed="8"/>
      </bottom>
      <diagonal/>
    </border>
    <border>
      <left style="thin">
        <color indexed="8"/>
      </left>
      <right style="medium">
        <color indexed="8"/>
      </right>
      <top/>
      <bottom style="double">
        <color indexed="8"/>
      </bottom>
      <diagonal/>
    </border>
    <border>
      <left style="double">
        <color indexed="8"/>
      </left>
      <right style="thin">
        <color indexed="8"/>
      </right>
      <top style="thin">
        <color indexed="8"/>
      </top>
      <bottom/>
      <diagonal/>
    </border>
    <border>
      <left/>
      <right style="thin">
        <color indexed="8"/>
      </right>
      <top style="medium">
        <color indexed="8"/>
      </top>
      <bottom style="medium">
        <color indexed="8"/>
      </bottom>
      <diagonal/>
    </border>
    <border>
      <left/>
      <right style="double">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double">
        <color indexed="8"/>
      </left>
      <right style="thin">
        <color indexed="8"/>
      </right>
      <top style="medium">
        <color indexed="8"/>
      </top>
      <bottom style="medium">
        <color indexed="8"/>
      </bottom>
      <diagonal/>
    </border>
    <border>
      <left/>
      <right style="double">
        <color indexed="8"/>
      </right>
      <top style="medium">
        <color indexed="8"/>
      </top>
      <bottom style="double">
        <color indexed="8"/>
      </bottom>
      <diagonal/>
    </border>
    <border>
      <left/>
      <right style="thin">
        <color indexed="8"/>
      </right>
      <top style="medium">
        <color indexed="8"/>
      </top>
      <bottom style="double">
        <color indexed="8"/>
      </bottom>
      <diagonal/>
    </border>
    <border>
      <left/>
      <right style="medium">
        <color indexed="8"/>
      </right>
      <top style="medium">
        <color indexed="8"/>
      </top>
      <bottom style="double">
        <color indexed="8"/>
      </bottom>
      <diagonal/>
    </border>
    <border>
      <left style="thin">
        <color indexed="8"/>
      </left>
      <right style="medium">
        <color indexed="8"/>
      </right>
      <top/>
      <bottom/>
      <diagonal/>
    </border>
    <border>
      <left style="thin">
        <color indexed="8"/>
      </left>
      <right style="double">
        <color indexed="8"/>
      </right>
      <top/>
      <bottom style="double">
        <color indexed="8"/>
      </bottom>
      <diagonal/>
    </border>
    <border>
      <left style="medium">
        <color indexed="64"/>
      </left>
      <right style="medium">
        <color indexed="64"/>
      </right>
      <top style="medium">
        <color indexed="64"/>
      </top>
      <bottom style="medium">
        <color indexed="64"/>
      </bottom>
      <diagonal/>
    </border>
    <border>
      <left style="double">
        <color indexed="8"/>
      </left>
      <right style="thin">
        <color indexed="8"/>
      </right>
      <top/>
      <bottom/>
      <diagonal/>
    </border>
    <border>
      <left style="double">
        <color indexed="8"/>
      </left>
      <right/>
      <top style="double">
        <color indexed="8"/>
      </top>
      <bottom/>
      <diagonal/>
    </border>
    <border>
      <left/>
      <right/>
      <top style="double">
        <color indexed="8"/>
      </top>
      <bottom/>
      <diagonal/>
    </border>
    <border>
      <left style="thin">
        <color indexed="8"/>
      </left>
      <right style="medium">
        <color indexed="8"/>
      </right>
      <top style="thin">
        <color indexed="8"/>
      </top>
      <bottom style="double">
        <color indexed="8"/>
      </bottom>
      <diagonal/>
    </border>
    <border>
      <left/>
      <right style="thin">
        <color indexed="8"/>
      </right>
      <top style="thin">
        <color indexed="8"/>
      </top>
      <bottom style="double">
        <color indexed="8"/>
      </bottom>
      <diagonal/>
    </border>
    <border>
      <left/>
      <right style="medium">
        <color indexed="8"/>
      </right>
      <top style="thin">
        <color indexed="8"/>
      </top>
      <bottom style="thin">
        <color indexed="8"/>
      </bottom>
      <diagonal/>
    </border>
    <border>
      <left/>
      <right/>
      <top/>
      <bottom style="thin">
        <color indexed="64"/>
      </bottom>
      <diagonal/>
    </border>
    <border>
      <left/>
      <right/>
      <top/>
      <bottom style="double">
        <color indexed="64"/>
      </bottom>
      <diagonal/>
    </border>
    <border>
      <left/>
      <right/>
      <top style="thin">
        <color indexed="64"/>
      </top>
      <bottom/>
      <diagonal/>
    </border>
    <border>
      <left/>
      <right style="double">
        <color indexed="8"/>
      </right>
      <top style="double">
        <color indexed="8"/>
      </top>
      <bottom/>
      <diagonal/>
    </border>
    <border>
      <left style="double">
        <color indexed="8"/>
      </left>
      <right/>
      <top style="thin">
        <color indexed="8"/>
      </top>
      <bottom style="thin">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style="medium">
        <color indexed="8"/>
      </right>
      <top style="double">
        <color indexed="8"/>
      </top>
      <bottom style="double">
        <color indexed="8"/>
      </bottom>
      <diagonal/>
    </border>
    <border>
      <left style="thin">
        <color indexed="64"/>
      </left>
      <right/>
      <top/>
      <bottom style="thin">
        <color indexed="8"/>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bottom style="thin">
        <color theme="1" tint="4.9989318521683403E-2"/>
      </bottom>
      <diagonal/>
    </border>
    <border>
      <left style="thick">
        <color theme="1"/>
      </left>
      <right style="thick">
        <color theme="1"/>
      </right>
      <top style="thick">
        <color theme="1"/>
      </top>
      <bottom style="thick">
        <color theme="1"/>
      </bottom>
      <diagonal/>
    </border>
    <border>
      <left style="thin">
        <color theme="1" tint="4.9989318521683403E-2"/>
      </left>
      <right style="thick">
        <color theme="1"/>
      </right>
      <top style="thick">
        <color theme="1"/>
      </top>
      <bottom style="thick">
        <color theme="1"/>
      </bottom>
      <diagonal/>
    </border>
    <border>
      <left style="thin">
        <color theme="1" tint="4.9989318521683403E-2"/>
      </left>
      <right style="thin">
        <color theme="1" tint="4.9989318521683403E-2"/>
      </right>
      <top style="thick">
        <color theme="1"/>
      </top>
      <bottom style="thick">
        <color theme="1"/>
      </bottom>
      <diagonal/>
    </border>
    <border>
      <left style="thick">
        <color theme="1"/>
      </left>
      <right/>
      <top style="thick">
        <color theme="1"/>
      </top>
      <bottom style="thick">
        <color theme="1"/>
      </bottom>
      <diagonal/>
    </border>
    <border>
      <left/>
      <right style="thin">
        <color theme="1" tint="4.9989318521683403E-2"/>
      </right>
      <top style="thin">
        <color theme="1" tint="4.9989318521683403E-2"/>
      </top>
      <bottom style="thin">
        <color theme="1" tint="4.9989318521683403E-2"/>
      </bottom>
      <diagonal/>
    </border>
    <border>
      <left/>
      <right style="thick">
        <color theme="1"/>
      </right>
      <top/>
      <bottom/>
      <diagonal/>
    </border>
    <border>
      <left style="thin">
        <color theme="1" tint="4.9989318521683403E-2"/>
      </left>
      <right style="double">
        <color theme="1" tint="4.9989318521683403E-2"/>
      </right>
      <top style="thin">
        <color theme="1" tint="4.9989318521683403E-2"/>
      </top>
      <bottom style="thin">
        <color theme="1" tint="4.9989318521683403E-2"/>
      </bottom>
      <diagonal/>
    </border>
    <border>
      <left/>
      <right/>
      <top/>
      <bottom style="thin">
        <color theme="1"/>
      </bottom>
      <diagonal/>
    </border>
    <border>
      <left/>
      <right/>
      <top style="thin">
        <color theme="1"/>
      </top>
      <bottom/>
      <diagonal/>
    </border>
    <border>
      <left style="thin">
        <color theme="1"/>
      </left>
      <right/>
      <top/>
      <bottom/>
      <diagonal/>
    </border>
    <border>
      <left/>
      <right style="thick">
        <color theme="1"/>
      </right>
      <top style="thin">
        <color theme="1" tint="4.9989318521683403E-2"/>
      </top>
      <bottom style="thin">
        <color theme="1" tint="4.9989318521683403E-2"/>
      </bottom>
      <diagonal/>
    </border>
    <border>
      <left style="thin">
        <color theme="1" tint="4.9989318521683403E-2"/>
      </left>
      <right style="thick">
        <color theme="1"/>
      </right>
      <top style="thin">
        <color theme="1" tint="4.9989318521683403E-2"/>
      </top>
      <bottom style="thin">
        <color theme="1" tint="4.9989318521683403E-2"/>
      </bottom>
      <diagonal/>
    </border>
    <border>
      <left style="thin">
        <color theme="1" tint="4.9989318521683403E-2"/>
      </left>
      <right style="thin">
        <color theme="1" tint="4.9989318521683403E-2"/>
      </right>
      <top style="thick">
        <color theme="1"/>
      </top>
      <bottom style="thin">
        <color theme="1" tint="4.9989318521683403E-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thin">
        <color indexed="8"/>
      </bottom>
      <diagonal/>
    </border>
  </borders>
  <cellStyleXfs count="11">
    <xf numFmtId="37" fontId="0" fillId="0" borderId="0"/>
    <xf numFmtId="43" fontId="2" fillId="0" borderId="0" applyFont="0" applyFill="0" applyBorder="0" applyAlignment="0" applyProtection="0"/>
    <xf numFmtId="44" fontId="2" fillId="0" borderId="0" applyFont="0" applyFill="0" applyBorder="0" applyAlignment="0" applyProtection="0"/>
    <xf numFmtId="37" fontId="17" fillId="0" borderId="0"/>
    <xf numFmtId="3" fontId="58" fillId="0" borderId="0"/>
    <xf numFmtId="0" fontId="1" fillId="0" borderId="0"/>
    <xf numFmtId="0" fontId="20" fillId="0" borderId="0"/>
    <xf numFmtId="0" fontId="17" fillId="0" borderId="0"/>
    <xf numFmtId="0" fontId="20" fillId="0" borderId="0"/>
    <xf numFmtId="9" fontId="2" fillId="0" borderId="0" applyFont="0" applyFill="0" applyBorder="0" applyAlignment="0" applyProtection="0"/>
    <xf numFmtId="9" fontId="2" fillId="0" borderId="0" applyFont="0" applyFill="0" applyBorder="0" applyAlignment="0" applyProtection="0"/>
  </cellStyleXfs>
  <cellXfs count="1277">
    <xf numFmtId="37" fontId="0" fillId="0" borderId="0" xfId="0"/>
    <xf numFmtId="37" fontId="0" fillId="0" borderId="0" xfId="0" applyProtection="1"/>
    <xf numFmtId="37" fontId="0" fillId="0" borderId="1" xfId="0" applyBorder="1" applyProtection="1"/>
    <xf numFmtId="37" fontId="3" fillId="0" borderId="1" xfId="0" applyFont="1" applyBorder="1" applyProtection="1"/>
    <xf numFmtId="37" fontId="4" fillId="0" borderId="1" xfId="0" applyFont="1" applyBorder="1" applyProtection="1"/>
    <xf numFmtId="37" fontId="4" fillId="0" borderId="0" xfId="0" applyFont="1" applyProtection="1"/>
    <xf numFmtId="37" fontId="3" fillId="0" borderId="2" xfId="0" applyFont="1" applyBorder="1" applyProtection="1"/>
    <xf numFmtId="37" fontId="5" fillId="0" borderId="2" xfId="0" applyFont="1" applyBorder="1" applyProtection="1"/>
    <xf numFmtId="37" fontId="3" fillId="0" borderId="3" xfId="0" applyFont="1" applyBorder="1" applyProtection="1"/>
    <xf numFmtId="37" fontId="3" fillId="0" borderId="4" xfId="0" applyFont="1" applyBorder="1" applyProtection="1"/>
    <xf numFmtId="37" fontId="3" fillId="0" borderId="0" xfId="0" applyFont="1" applyProtection="1"/>
    <xf numFmtId="37" fontId="3" fillId="0" borderId="5" xfId="0" applyFont="1" applyBorder="1" applyProtection="1"/>
    <xf numFmtId="37" fontId="5" fillId="0" borderId="3" xfId="0" applyFont="1" applyBorder="1" applyProtection="1"/>
    <xf numFmtId="10" fontId="0" fillId="0" borderId="0" xfId="0" applyNumberFormat="1" applyProtection="1"/>
    <xf numFmtId="37" fontId="0" fillId="0" borderId="6" xfId="0" applyBorder="1" applyProtection="1"/>
    <xf numFmtId="37" fontId="0" fillId="0" borderId="7" xfId="0" applyBorder="1" applyProtection="1"/>
    <xf numFmtId="37" fontId="0" fillId="0" borderId="8" xfId="0" applyBorder="1" applyProtection="1"/>
    <xf numFmtId="37" fontId="0" fillId="0" borderId="9" xfId="0" applyBorder="1" applyProtection="1"/>
    <xf numFmtId="37" fontId="0" fillId="0" borderId="3" xfId="0" applyBorder="1" applyProtection="1"/>
    <xf numFmtId="37" fontId="0" fillId="0" borderId="10" xfId="0" applyBorder="1" applyProtection="1"/>
    <xf numFmtId="37" fontId="0" fillId="0" borderId="4" xfId="0" applyBorder="1" applyProtection="1"/>
    <xf numFmtId="37" fontId="6" fillId="0" borderId="2" xfId="0" applyFont="1" applyBorder="1" applyProtection="1"/>
    <xf numFmtId="37" fontId="0" fillId="0" borderId="2" xfId="0" applyBorder="1" applyProtection="1"/>
    <xf numFmtId="37" fontId="0" fillId="0" borderId="11" xfId="0" applyBorder="1" applyProtection="1"/>
    <xf numFmtId="37" fontId="0" fillId="0" borderId="5" xfId="0" applyBorder="1" applyProtection="1"/>
    <xf numFmtId="37" fontId="3" fillId="0" borderId="7" xfId="0" applyFont="1" applyBorder="1" applyProtection="1"/>
    <xf numFmtId="37" fontId="0" fillId="0" borderId="12" xfId="0" applyBorder="1" applyProtection="1"/>
    <xf numFmtId="37" fontId="0" fillId="0" borderId="13" xfId="0" applyBorder="1" applyProtection="1"/>
    <xf numFmtId="37" fontId="0" fillId="0" borderId="14" xfId="0" applyBorder="1" applyProtection="1"/>
    <xf numFmtId="37" fontId="3" fillId="0" borderId="6" xfId="0" applyFont="1" applyBorder="1" applyProtection="1"/>
    <xf numFmtId="37" fontId="7" fillId="0" borderId="7" xfId="0" applyFont="1" applyBorder="1" applyProtection="1"/>
    <xf numFmtId="37" fontId="7" fillId="0" borderId="2" xfId="0" applyFont="1" applyBorder="1" applyProtection="1"/>
    <xf numFmtId="37" fontId="7" fillId="0" borderId="3" xfId="0" applyFont="1" applyBorder="1" applyProtection="1"/>
    <xf numFmtId="37" fontId="6" fillId="0" borderId="0" xfId="0" applyFont="1" applyProtection="1"/>
    <xf numFmtId="37" fontId="8" fillId="0" borderId="2" xfId="0" applyFont="1" applyBorder="1" applyProtection="1"/>
    <xf numFmtId="37" fontId="6" fillId="0" borderId="6" xfId="0" applyFont="1" applyBorder="1" applyProtection="1"/>
    <xf numFmtId="37" fontId="8" fillId="0" borderId="7" xfId="0" applyFont="1" applyBorder="1" applyProtection="1"/>
    <xf numFmtId="37" fontId="8" fillId="0" borderId="0" xfId="0" applyFont="1" applyProtection="1"/>
    <xf numFmtId="37" fontId="8" fillId="0" borderId="6" xfId="0" applyFont="1" applyBorder="1" applyProtection="1"/>
    <xf numFmtId="37" fontId="7" fillId="0" borderId="0" xfId="0" applyFont="1" applyProtection="1"/>
    <xf numFmtId="37" fontId="0" fillId="0" borderId="15" xfId="0" applyBorder="1" applyProtection="1"/>
    <xf numFmtId="37" fontId="7" fillId="0" borderId="13" xfId="0" applyFont="1" applyBorder="1" applyProtection="1"/>
    <xf numFmtId="37" fontId="6" fillId="0" borderId="15" xfId="0" applyFont="1" applyBorder="1" applyProtection="1"/>
    <xf numFmtId="37" fontId="6" fillId="0" borderId="7" xfId="0" applyFont="1" applyBorder="1" applyProtection="1"/>
    <xf numFmtId="37" fontId="5" fillId="0" borderId="7" xfId="0" applyFont="1" applyBorder="1" applyProtection="1"/>
    <xf numFmtId="37" fontId="5" fillId="0" borderId="0" xfId="0" applyFont="1" applyProtection="1"/>
    <xf numFmtId="37" fontId="5" fillId="0" borderId="6" xfId="0" applyFont="1" applyBorder="1" applyProtection="1"/>
    <xf numFmtId="37" fontId="4" fillId="0" borderId="11" xfId="0" applyFont="1" applyBorder="1" applyProtection="1"/>
    <xf numFmtId="37" fontId="3" fillId="0" borderId="8" xfId="0" applyFont="1" applyBorder="1" applyProtection="1"/>
    <xf numFmtId="10" fontId="0" fillId="0" borderId="8" xfId="0" applyNumberFormat="1" applyBorder="1" applyProtection="1"/>
    <xf numFmtId="37" fontId="3" fillId="0" borderId="11" xfId="0" applyFont="1" applyBorder="1" applyProtection="1"/>
    <xf numFmtId="37" fontId="3" fillId="0" borderId="10" xfId="0" applyFont="1" applyBorder="1" applyProtection="1"/>
    <xf numFmtId="37" fontId="5" fillId="0" borderId="8" xfId="0" applyFont="1" applyBorder="1" applyProtection="1"/>
    <xf numFmtId="37" fontId="3" fillId="0" borderId="0" xfId="0" applyFont="1"/>
    <xf numFmtId="37" fontId="0" fillId="0" borderId="1" xfId="0" applyBorder="1"/>
    <xf numFmtId="37" fontId="3" fillId="0" borderId="1" xfId="0" applyFont="1" applyBorder="1"/>
    <xf numFmtId="37" fontId="0" fillId="0" borderId="10" xfId="0" applyBorder="1"/>
    <xf numFmtId="37" fontId="0" fillId="0" borderId="6" xfId="0" applyBorder="1"/>
    <xf numFmtId="37" fontId="0" fillId="0" borderId="8" xfId="0" applyBorder="1"/>
    <xf numFmtId="10" fontId="9" fillId="0" borderId="6" xfId="0" applyNumberFormat="1" applyFont="1" applyBorder="1" applyProtection="1"/>
    <xf numFmtId="37" fontId="9" fillId="0" borderId="11" xfId="0" applyFont="1" applyBorder="1"/>
    <xf numFmtId="37" fontId="0" fillId="0" borderId="11" xfId="0" applyBorder="1"/>
    <xf numFmtId="37" fontId="0" fillId="0" borderId="2" xfId="0" applyBorder="1"/>
    <xf numFmtId="37" fontId="7" fillId="0" borderId="0" xfId="0" applyFont="1"/>
    <xf numFmtId="37" fontId="0" fillId="0" borderId="7" xfId="0" applyBorder="1"/>
    <xf numFmtId="37" fontId="0" fillId="0" borderId="3" xfId="0" applyBorder="1"/>
    <xf numFmtId="37" fontId="3" fillId="0" borderId="0" xfId="0" applyFont="1" applyAlignment="1">
      <alignment horizontal="centerContinuous"/>
    </xf>
    <xf numFmtId="37" fontId="3" fillId="0" borderId="1" xfId="0" applyFont="1" applyBorder="1" applyAlignment="1">
      <alignment horizontal="centerContinuous"/>
    </xf>
    <xf numFmtId="37" fontId="0" fillId="0" borderId="1" xfId="0" applyBorder="1" applyAlignment="1">
      <alignment horizontal="centerContinuous"/>
    </xf>
    <xf numFmtId="37" fontId="0" fillId="0" borderId="10" xfId="0" applyBorder="1" applyAlignment="1">
      <alignment horizontal="centerContinuous"/>
    </xf>
    <xf numFmtId="37" fontId="0" fillId="0" borderId="16" xfId="0" applyBorder="1"/>
    <xf numFmtId="37" fontId="0" fillId="0" borderId="3" xfId="0" applyBorder="1" applyAlignment="1">
      <alignment horizontal="centerContinuous"/>
    </xf>
    <xf numFmtId="164" fontId="7" fillId="0" borderId="7" xfId="0" applyNumberFormat="1" applyFont="1" applyBorder="1" applyProtection="1"/>
    <xf numFmtId="37" fontId="0" fillId="0" borderId="17" xfId="0" applyBorder="1"/>
    <xf numFmtId="37" fontId="0" fillId="0" borderId="18" xfId="0" applyBorder="1"/>
    <xf numFmtId="164" fontId="7" fillId="0" borderId="2" xfId="0" applyNumberFormat="1" applyFont="1" applyBorder="1" applyProtection="1"/>
    <xf numFmtId="37" fontId="0" fillId="0" borderId="12" xfId="0" applyBorder="1"/>
    <xf numFmtId="37" fontId="0" fillId="0" borderId="15" xfId="0" applyBorder="1"/>
    <xf numFmtId="37" fontId="0" fillId="0" borderId="13" xfId="0" applyBorder="1"/>
    <xf numFmtId="164" fontId="7" fillId="0" borderId="13" xfId="0" applyNumberFormat="1" applyFont="1" applyBorder="1" applyProtection="1"/>
    <xf numFmtId="37" fontId="7" fillId="0" borderId="6" xfId="0" applyFont="1" applyBorder="1"/>
    <xf numFmtId="37" fontId="0" fillId="0" borderId="6" xfId="0" applyBorder="1" applyAlignment="1">
      <alignment horizontal="centerContinuous"/>
    </xf>
    <xf numFmtId="164" fontId="7" fillId="0" borderId="6" xfId="0" applyNumberFormat="1" applyFont="1" applyBorder="1" applyAlignment="1" applyProtection="1">
      <alignment horizontal="centerContinuous"/>
    </xf>
    <xf numFmtId="37" fontId="0" fillId="0" borderId="19" xfId="0" applyBorder="1"/>
    <xf numFmtId="164" fontId="7" fillId="0" borderId="3" xfId="0" applyNumberFormat="1" applyFont="1" applyBorder="1" applyProtection="1"/>
    <xf numFmtId="37" fontId="10" fillId="0" borderId="0" xfId="0" applyFont="1"/>
    <xf numFmtId="164" fontId="7" fillId="0" borderId="0" xfId="0" applyNumberFormat="1" applyFont="1" applyProtection="1"/>
    <xf numFmtId="164" fontId="7" fillId="0" borderId="6" xfId="0" applyNumberFormat="1" applyFont="1" applyBorder="1" applyProtection="1"/>
    <xf numFmtId="37" fontId="0" fillId="0" borderId="0" xfId="0" applyAlignment="1">
      <alignment horizontal="centerContinuous"/>
    </xf>
    <xf numFmtId="164" fontId="7" fillId="0" borderId="0" xfId="0" applyNumberFormat="1" applyFont="1" applyAlignment="1" applyProtection="1">
      <alignment horizontal="centerContinuous"/>
    </xf>
    <xf numFmtId="37" fontId="0" fillId="0" borderId="20" xfId="0" applyBorder="1"/>
    <xf numFmtId="164" fontId="7" fillId="0" borderId="20" xfId="0" applyNumberFormat="1" applyFont="1" applyBorder="1" applyProtection="1"/>
    <xf numFmtId="37" fontId="0" fillId="0" borderId="21" xfId="0" applyBorder="1"/>
    <xf numFmtId="164" fontId="7" fillId="0" borderId="11" xfId="0" applyNumberFormat="1" applyFont="1" applyBorder="1" applyProtection="1"/>
    <xf numFmtId="37" fontId="0" fillId="0" borderId="22" xfId="0" applyBorder="1"/>
    <xf numFmtId="164" fontId="7" fillId="0" borderId="8" xfId="0" applyNumberFormat="1" applyFont="1" applyBorder="1" applyProtection="1"/>
    <xf numFmtId="37" fontId="5" fillId="0" borderId="0" xfId="0" applyFont="1" applyAlignment="1">
      <alignment horizontal="centerContinuous"/>
    </xf>
    <xf numFmtId="37" fontId="7" fillId="0" borderId="0" xfId="0" applyFont="1" applyAlignment="1">
      <alignment horizontal="centerContinuous"/>
    </xf>
    <xf numFmtId="37" fontId="5" fillId="0" borderId="0" xfId="0" applyFont="1"/>
    <xf numFmtId="37" fontId="5" fillId="0" borderId="6" xfId="0" applyFont="1" applyBorder="1"/>
    <xf numFmtId="37" fontId="11" fillId="0" borderId="0" xfId="0" applyFont="1"/>
    <xf numFmtId="37" fontId="3" fillId="0" borderId="6" xfId="0" applyFont="1" applyBorder="1"/>
    <xf numFmtId="37" fontId="3" fillId="0" borderId="23" xfId="0" applyFont="1" applyBorder="1" applyAlignment="1">
      <alignment horizontal="centerContinuous"/>
    </xf>
    <xf numFmtId="37" fontId="12" fillId="0" borderId="0" xfId="0" applyFont="1"/>
    <xf numFmtId="37" fontId="0" fillId="0" borderId="24" xfId="0" applyBorder="1"/>
    <xf numFmtId="37" fontId="5" fillId="0" borderId="2" xfId="0" applyFont="1" applyBorder="1" applyAlignment="1" applyProtection="1">
      <alignment horizontal="center"/>
    </xf>
    <xf numFmtId="37" fontId="3" fillId="0" borderId="0" xfId="0" applyFont="1" applyAlignment="1" applyProtection="1">
      <alignment horizontal="center"/>
    </xf>
    <xf numFmtId="37" fontId="5" fillId="0" borderId="3" xfId="0" applyFont="1" applyBorder="1" applyAlignment="1" applyProtection="1">
      <alignment horizontal="center"/>
    </xf>
    <xf numFmtId="37" fontId="0" fillId="0" borderId="0" xfId="0" applyAlignment="1">
      <alignment horizontal="center"/>
    </xf>
    <xf numFmtId="37" fontId="0" fillId="0" borderId="7" xfId="0" applyBorder="1" applyAlignment="1" applyProtection="1">
      <alignment horizontal="fill"/>
    </xf>
    <xf numFmtId="37" fontId="0" fillId="0" borderId="8" xfId="0" applyBorder="1" applyAlignment="1" applyProtection="1">
      <alignment horizontal="fill"/>
    </xf>
    <xf numFmtId="37" fontId="0" fillId="0" borderId="9" xfId="0" applyBorder="1" applyAlignment="1" applyProtection="1">
      <alignment horizontal="fill"/>
    </xf>
    <xf numFmtId="37" fontId="0" fillId="0" borderId="10" xfId="0" applyBorder="1" applyAlignment="1" applyProtection="1">
      <alignment horizontal="fill"/>
    </xf>
    <xf numFmtId="37" fontId="0" fillId="0" borderId="4" xfId="0" applyBorder="1" applyAlignment="1" applyProtection="1">
      <alignment horizontal="fill"/>
    </xf>
    <xf numFmtId="37" fontId="0" fillId="0" borderId="3" xfId="0" applyBorder="1" applyAlignment="1" applyProtection="1">
      <alignment horizontal="center"/>
    </xf>
    <xf numFmtId="37" fontId="7" fillId="0" borderId="7" xfId="0" applyFont="1" applyBorder="1" applyAlignment="1" applyProtection="1">
      <alignment horizontal="center"/>
    </xf>
    <xf numFmtId="37" fontId="0" fillId="0" borderId="2" xfId="0" applyBorder="1" applyAlignment="1" applyProtection="1">
      <alignment horizontal="center"/>
    </xf>
    <xf numFmtId="37" fontId="3" fillId="0" borderId="6" xfId="0" applyFont="1" applyBorder="1" applyAlignment="1" applyProtection="1">
      <alignment horizontal="center"/>
    </xf>
    <xf numFmtId="37" fontId="7" fillId="0" borderId="2" xfId="0" applyFont="1" applyBorder="1" applyAlignment="1" applyProtection="1">
      <alignment horizontal="center"/>
    </xf>
    <xf numFmtId="37" fontId="4" fillId="0" borderId="11" xfId="0" applyFont="1" applyBorder="1" applyAlignment="1" applyProtection="1">
      <alignment horizontal="center"/>
    </xf>
    <xf numFmtId="37" fontId="0" fillId="0" borderId="7" xfId="0" applyBorder="1" applyAlignment="1" applyProtection="1">
      <alignment horizontal="center"/>
    </xf>
    <xf numFmtId="37" fontId="0" fillId="0" borderId="8" xfId="0" applyBorder="1" applyAlignment="1" applyProtection="1">
      <alignment horizontal="right"/>
    </xf>
    <xf numFmtId="37" fontId="4" fillId="0" borderId="0" xfId="0" applyFont="1" applyAlignment="1">
      <alignment horizontal="center"/>
    </xf>
    <xf numFmtId="37" fontId="3" fillId="0" borderId="1" xfId="0" applyFont="1" applyBorder="1" applyAlignment="1">
      <alignment horizontal="center"/>
    </xf>
    <xf numFmtId="37" fontId="0" fillId="0" borderId="8" xfId="0" applyBorder="1" applyAlignment="1">
      <alignment horizontal="fill"/>
    </xf>
    <xf numFmtId="37" fontId="3" fillId="0" borderId="0" xfId="0" applyFont="1" applyAlignment="1">
      <alignment horizontal="center"/>
    </xf>
    <xf numFmtId="37" fontId="0" fillId="0" borderId="6" xfId="0" applyBorder="1" applyAlignment="1">
      <alignment horizontal="center"/>
    </xf>
    <xf numFmtId="37" fontId="5" fillId="0" borderId="7" xfId="0" applyFont="1" applyBorder="1" applyAlignment="1" applyProtection="1">
      <alignment horizontal="center"/>
    </xf>
    <xf numFmtId="37" fontId="0" fillId="0" borderId="8" xfId="0" applyBorder="1" applyAlignment="1">
      <alignment horizontal="center"/>
    </xf>
    <xf numFmtId="37" fontId="3" fillId="0" borderId="25" xfId="0" applyFont="1" applyBorder="1" applyAlignment="1">
      <alignment horizontal="center"/>
    </xf>
    <xf numFmtId="37" fontId="3" fillId="0" borderId="6" xfId="0" applyFont="1" applyBorder="1" applyAlignment="1">
      <alignment horizontal="center"/>
    </xf>
    <xf numFmtId="37" fontId="0" fillId="0" borderId="0" xfId="0" applyAlignment="1">
      <alignment horizontal="right"/>
    </xf>
    <xf numFmtId="37" fontId="3" fillId="0" borderId="0" xfId="0" applyFont="1" applyFill="1" applyBorder="1" applyProtection="1"/>
    <xf numFmtId="37" fontId="9" fillId="0" borderId="8" xfId="0" applyFont="1" applyBorder="1" applyAlignment="1">
      <alignment horizontal="left"/>
    </xf>
    <xf numFmtId="37" fontId="0" fillId="0" borderId="26" xfId="0" applyBorder="1" applyProtection="1"/>
    <xf numFmtId="37" fontId="0" fillId="0" borderId="27" xfId="0" applyBorder="1" applyProtection="1"/>
    <xf numFmtId="37" fontId="0" fillId="0" borderId="28" xfId="0" applyBorder="1" applyProtection="1"/>
    <xf numFmtId="37" fontId="0" fillId="0" borderId="29" xfId="0" applyBorder="1" applyProtection="1"/>
    <xf numFmtId="37" fontId="0" fillId="0" borderId="30" xfId="0" applyBorder="1"/>
    <xf numFmtId="37" fontId="0" fillId="0" borderId="7" xfId="0" quotePrefix="1" applyBorder="1" applyProtection="1"/>
    <xf numFmtId="37" fontId="15" fillId="0" borderId="0" xfId="0" applyFont="1"/>
    <xf numFmtId="37" fontId="0" fillId="0" borderId="9" xfId="0" quotePrefix="1" applyBorder="1" applyProtection="1"/>
    <xf numFmtId="37" fontId="0" fillId="0" borderId="7" xfId="0" quotePrefix="1" applyBorder="1"/>
    <xf numFmtId="37" fontId="17" fillId="0" borderId="7" xfId="0" applyFont="1" applyBorder="1" applyProtection="1"/>
    <xf numFmtId="37" fontId="16" fillId="0" borderId="2" xfId="0" applyFont="1" applyBorder="1" applyProtection="1"/>
    <xf numFmtId="37" fontId="16" fillId="0" borderId="7" xfId="0" applyFont="1" applyBorder="1" applyProtection="1"/>
    <xf numFmtId="37" fontId="6" fillId="0" borderId="0" xfId="0" applyFont="1" applyAlignment="1">
      <alignment horizontal="left"/>
    </xf>
    <xf numFmtId="37" fontId="5" fillId="0" borderId="0" xfId="0" applyFont="1" applyAlignment="1">
      <alignment horizontal="left"/>
    </xf>
    <xf numFmtId="37" fontId="0" fillId="0" borderId="7" xfId="0" quotePrefix="1" applyBorder="1" applyAlignment="1" applyProtection="1">
      <alignment horizontal="center"/>
    </xf>
    <xf numFmtId="37" fontId="0" fillId="0" borderId="7" xfId="0" applyBorder="1" applyAlignment="1" applyProtection="1"/>
    <xf numFmtId="37" fontId="0" fillId="0" borderId="8" xfId="0" quotePrefix="1" applyBorder="1" applyProtection="1"/>
    <xf numFmtId="37" fontId="7" fillId="0" borderId="7" xfId="0" quotePrefix="1" applyFont="1" applyBorder="1" applyAlignment="1" applyProtection="1">
      <alignment horizontal="center"/>
    </xf>
    <xf numFmtId="37" fontId="7" fillId="0" borderId="2" xfId="0" quotePrefix="1" applyFont="1" applyBorder="1" applyAlignment="1" applyProtection="1">
      <alignment horizontal="center"/>
    </xf>
    <xf numFmtId="37" fontId="7" fillId="0" borderId="3" xfId="0" applyFont="1" applyBorder="1" applyAlignment="1" applyProtection="1">
      <alignment horizontal="center"/>
    </xf>
    <xf numFmtId="37" fontId="7" fillId="0" borderId="0" xfId="0" applyFont="1" applyAlignment="1" applyProtection="1">
      <alignment horizontal="center"/>
    </xf>
    <xf numFmtId="37" fontId="5" fillId="0" borderId="7" xfId="0" quotePrefix="1" applyFont="1" applyBorder="1" applyAlignment="1" applyProtection="1">
      <alignment horizontal="center"/>
    </xf>
    <xf numFmtId="37" fontId="0" fillId="0" borderId="3" xfId="0" quotePrefix="1" applyBorder="1" applyAlignment="1" applyProtection="1">
      <alignment horizontal="center"/>
    </xf>
    <xf numFmtId="37" fontId="17" fillId="0" borderId="7" xfId="0" quotePrefix="1" applyFont="1" applyBorder="1" applyAlignment="1" applyProtection="1">
      <alignment horizontal="center"/>
    </xf>
    <xf numFmtId="37" fontId="17" fillId="0" borderId="7" xfId="0" applyFont="1" applyBorder="1" applyAlignment="1" applyProtection="1">
      <alignment horizontal="center"/>
    </xf>
    <xf numFmtId="37" fontId="0" fillId="0" borderId="3" xfId="0" quotePrefix="1" applyBorder="1"/>
    <xf numFmtId="37" fontId="3" fillId="0" borderId="31" xfId="0" applyFont="1" applyBorder="1" applyAlignment="1">
      <alignment horizontal="center"/>
    </xf>
    <xf numFmtId="0" fontId="17" fillId="0" borderId="0" xfId="7"/>
    <xf numFmtId="0" fontId="18" fillId="0" borderId="0" xfId="7" applyFont="1" applyAlignment="1">
      <alignment horizontal="center"/>
    </xf>
    <xf numFmtId="0" fontId="19" fillId="0" borderId="0" xfId="7" applyFont="1"/>
    <xf numFmtId="0" fontId="19" fillId="0" borderId="0" xfId="7" applyFont="1" applyAlignment="1">
      <alignment horizontal="center"/>
    </xf>
    <xf numFmtId="0" fontId="17" fillId="0" borderId="0" xfId="7" applyAlignment="1">
      <alignment horizontal="centerContinuous"/>
    </xf>
    <xf numFmtId="0" fontId="15" fillId="0" borderId="0" xfId="7" applyFont="1" applyAlignment="1">
      <alignment horizontal="centerContinuous"/>
    </xf>
    <xf numFmtId="0" fontId="17" fillId="0" borderId="32" xfId="7" applyBorder="1"/>
    <xf numFmtId="0" fontId="17" fillId="0" borderId="33" xfId="7" applyBorder="1"/>
    <xf numFmtId="0" fontId="17" fillId="0" borderId="34" xfId="7" applyBorder="1"/>
    <xf numFmtId="0" fontId="15" fillId="0" borderId="32" xfId="7" applyFont="1" applyBorder="1" applyAlignment="1">
      <alignment horizontal="centerContinuous"/>
    </xf>
    <xf numFmtId="0" fontId="17" fillId="0" borderId="33" xfId="7" applyBorder="1" applyAlignment="1">
      <alignment horizontal="centerContinuous"/>
    </xf>
    <xf numFmtId="0" fontId="17" fillId="0" borderId="34" xfId="7" applyBorder="1" applyAlignment="1">
      <alignment horizontal="centerContinuous"/>
    </xf>
    <xf numFmtId="0" fontId="17" fillId="0" borderId="35" xfId="7" applyBorder="1"/>
    <xf numFmtId="0" fontId="17" fillId="0" borderId="6" xfId="7" applyBorder="1"/>
    <xf numFmtId="0" fontId="3" fillId="0" borderId="6" xfId="7" applyFont="1" applyBorder="1"/>
    <xf numFmtId="0" fontId="3" fillId="0" borderId="0" xfId="7" applyFont="1"/>
    <xf numFmtId="14" fontId="3" fillId="0" borderId="6" xfId="7" applyNumberFormat="1" applyFont="1" applyBorder="1" applyAlignment="1">
      <alignment horizontal="center"/>
    </xf>
    <xf numFmtId="0" fontId="17" fillId="0" borderId="5" xfId="7" applyBorder="1"/>
    <xf numFmtId="0" fontId="3" fillId="0" borderId="0" xfId="7" applyFont="1" applyAlignment="1">
      <alignment horizontal="center"/>
    </xf>
    <xf numFmtId="0" fontId="17" fillId="0" borderId="36" xfId="7" applyBorder="1"/>
    <xf numFmtId="0" fontId="17" fillId="0" borderId="15" xfId="7" applyBorder="1"/>
    <xf numFmtId="0" fontId="17" fillId="0" borderId="14" xfId="7" applyBorder="1"/>
    <xf numFmtId="0" fontId="15" fillId="0" borderId="0" xfId="7" applyFont="1" applyAlignment="1">
      <alignment horizontal="center"/>
    </xf>
    <xf numFmtId="0" fontId="3" fillId="0" borderId="0" xfId="7" applyFont="1" applyAlignment="1">
      <alignment horizontal="centerContinuous"/>
    </xf>
    <xf numFmtId="0" fontId="3" fillId="0" borderId="15" xfId="7" applyFont="1" applyBorder="1"/>
    <xf numFmtId="0" fontId="17" fillId="0" borderId="37" xfId="7" applyBorder="1"/>
    <xf numFmtId="0" fontId="9" fillId="0" borderId="38" xfId="7" applyFont="1" applyBorder="1"/>
    <xf numFmtId="0" fontId="17" fillId="0" borderId="38" xfId="7" applyBorder="1"/>
    <xf numFmtId="0" fontId="17" fillId="0" borderId="24" xfId="7" applyBorder="1"/>
    <xf numFmtId="0" fontId="17" fillId="0" borderId="21" xfId="7" applyBorder="1"/>
    <xf numFmtId="0" fontId="17" fillId="0" borderId="0" xfId="7" applyBorder="1"/>
    <xf numFmtId="0" fontId="17" fillId="0" borderId="11" xfId="7" applyBorder="1"/>
    <xf numFmtId="0" fontId="17" fillId="0" borderId="22" xfId="7" applyBorder="1"/>
    <xf numFmtId="0" fontId="17" fillId="0" borderId="8" xfId="7" applyBorder="1"/>
    <xf numFmtId="0" fontId="20" fillId="0" borderId="0" xfId="8"/>
    <xf numFmtId="0" fontId="21" fillId="0" borderId="0" xfId="8" applyFont="1" applyAlignment="1">
      <alignment horizontal="center"/>
    </xf>
    <xf numFmtId="49" fontId="20" fillId="0" borderId="0" xfId="8" applyNumberFormat="1" applyAlignment="1">
      <alignment horizontal="centerContinuous"/>
    </xf>
    <xf numFmtId="0" fontId="20" fillId="0" borderId="6" xfId="8" applyBorder="1"/>
    <xf numFmtId="0" fontId="20" fillId="0" borderId="0" xfId="8" applyAlignment="1">
      <alignment horizontal="center"/>
    </xf>
    <xf numFmtId="0" fontId="20" fillId="0" borderId="6" xfId="8" applyBorder="1" applyAlignment="1">
      <alignment horizontal="center"/>
    </xf>
    <xf numFmtId="0" fontId="20" fillId="0" borderId="0" xfId="8" applyBorder="1"/>
    <xf numFmtId="0" fontId="20" fillId="0" borderId="32" xfId="8" applyBorder="1"/>
    <xf numFmtId="0" fontId="20" fillId="0" borderId="35" xfId="8" applyBorder="1"/>
    <xf numFmtId="0" fontId="22" fillId="0" borderId="0" xfId="8" applyFont="1" applyAlignment="1">
      <alignment horizontal="center"/>
    </xf>
    <xf numFmtId="0" fontId="23" fillId="0" borderId="0" xfId="8" applyFont="1" applyAlignment="1">
      <alignment horizontal="center"/>
    </xf>
    <xf numFmtId="0" fontId="20" fillId="0" borderId="36" xfId="8" applyBorder="1"/>
    <xf numFmtId="0" fontId="24" fillId="0" borderId="0" xfId="8" applyFont="1" applyAlignment="1">
      <alignment wrapText="1"/>
    </xf>
    <xf numFmtId="0" fontId="25" fillId="0" borderId="0" xfId="8" applyFont="1" applyAlignment="1">
      <alignment horizontal="center"/>
    </xf>
    <xf numFmtId="0" fontId="20" fillId="0" borderId="38" xfId="8" applyBorder="1"/>
    <xf numFmtId="0" fontId="20" fillId="0" borderId="6" xfId="8" applyFont="1" applyBorder="1"/>
    <xf numFmtId="0" fontId="20" fillId="0" borderId="0" xfId="8" applyFont="1"/>
    <xf numFmtId="0" fontId="30" fillId="0" borderId="0" xfId="8" applyFont="1"/>
    <xf numFmtId="0" fontId="30" fillId="0" borderId="0" xfId="8" applyFont="1" applyAlignment="1">
      <alignment horizontal="center"/>
    </xf>
    <xf numFmtId="0" fontId="20" fillId="0" borderId="39" xfId="8" applyBorder="1"/>
    <xf numFmtId="0" fontId="20" fillId="0" borderId="11" xfId="8" applyBorder="1"/>
    <xf numFmtId="0" fontId="27" fillId="0" borderId="0" xfId="8" applyFont="1"/>
    <xf numFmtId="0" fontId="23" fillId="0" borderId="0" xfId="8" applyFont="1"/>
    <xf numFmtId="0" fontId="31" fillId="0" borderId="6" xfId="8" applyFont="1" applyBorder="1" applyAlignment="1">
      <alignment horizontal="right"/>
    </xf>
    <xf numFmtId="0" fontId="20" fillId="0" borderId="22" xfId="8" applyBorder="1"/>
    <xf numFmtId="0" fontId="22" fillId="0" borderId="6" xfId="8" applyFont="1" applyBorder="1" applyAlignment="1">
      <alignment horizontal="center"/>
    </xf>
    <xf numFmtId="0" fontId="20" fillId="0" borderId="8" xfId="8" applyBorder="1"/>
    <xf numFmtId="0" fontId="20" fillId="0" borderId="21" xfId="8" applyBorder="1"/>
    <xf numFmtId="0" fontId="20" fillId="0" borderId="15" xfId="8" applyBorder="1"/>
    <xf numFmtId="0" fontId="32" fillId="0" borderId="0" xfId="8" applyFont="1" applyAlignment="1">
      <alignment horizontal="center"/>
    </xf>
    <xf numFmtId="0" fontId="20" fillId="0" borderId="5" xfId="8" applyBorder="1"/>
    <xf numFmtId="0" fontId="23" fillId="0" borderId="35" xfId="8" applyFont="1" applyBorder="1"/>
    <xf numFmtId="0" fontId="23" fillId="0" borderId="6" xfId="8" applyFont="1" applyBorder="1"/>
    <xf numFmtId="0" fontId="20" fillId="0" borderId="9" xfId="8" applyBorder="1"/>
    <xf numFmtId="0" fontId="20" fillId="0" borderId="14" xfId="8" applyBorder="1"/>
    <xf numFmtId="39" fontId="20" fillId="0" borderId="0" xfId="6" applyNumberFormat="1" applyProtection="1"/>
    <xf numFmtId="39" fontId="22" fillId="0" borderId="0" xfId="6" applyNumberFormat="1" applyFont="1" applyProtection="1"/>
    <xf numFmtId="49" fontId="20" fillId="0" borderId="0" xfId="6" applyNumberFormat="1" applyAlignment="1" applyProtection="1">
      <alignment horizontal="centerContinuous"/>
    </xf>
    <xf numFmtId="39" fontId="20" fillId="0" borderId="39" xfId="6" applyNumberFormat="1" applyBorder="1" applyProtection="1"/>
    <xf numFmtId="39" fontId="20" fillId="0" borderId="0" xfId="6" applyNumberFormat="1" applyAlignment="1" applyProtection="1">
      <alignment horizontal="left"/>
    </xf>
    <xf numFmtId="39" fontId="22" fillId="0" borderId="11" xfId="6" applyNumberFormat="1" applyFont="1" applyBorder="1" applyProtection="1"/>
    <xf numFmtId="39" fontId="27" fillId="0" borderId="0" xfId="6" applyNumberFormat="1" applyFont="1" applyAlignment="1" applyProtection="1">
      <alignment horizontal="center"/>
    </xf>
    <xf numFmtId="39" fontId="20" fillId="0" borderId="40" xfId="6" applyNumberFormat="1" applyBorder="1" applyProtection="1"/>
    <xf numFmtId="0" fontId="34" fillId="0" borderId="0" xfId="6" applyFont="1" applyAlignment="1">
      <alignment horizontal="center"/>
    </xf>
    <xf numFmtId="39" fontId="20" fillId="0" borderId="6" xfId="6" applyNumberFormat="1" applyBorder="1" applyProtection="1"/>
    <xf numFmtId="39" fontId="22" fillId="0" borderId="6" xfId="6" applyNumberFormat="1" applyFont="1" applyBorder="1" applyAlignment="1" applyProtection="1">
      <alignment horizontal="center"/>
    </xf>
    <xf numFmtId="39" fontId="22" fillId="0" borderId="8" xfId="6" applyNumberFormat="1" applyFont="1" applyBorder="1" applyProtection="1"/>
    <xf numFmtId="39" fontId="27" fillId="0" borderId="6" xfId="6" applyNumberFormat="1" applyFont="1" applyBorder="1" applyAlignment="1" applyProtection="1">
      <alignment horizontal="center"/>
    </xf>
    <xf numFmtId="39" fontId="20" fillId="0" borderId="41" xfId="6" applyNumberFormat="1" applyBorder="1" applyProtection="1"/>
    <xf numFmtId="49" fontId="20" fillId="0" borderId="41" xfId="6" applyNumberFormat="1" applyBorder="1" applyProtection="1"/>
    <xf numFmtId="39" fontId="30" fillId="0" borderId="8" xfId="6" applyNumberFormat="1" applyFont="1" applyBorder="1" applyProtection="1"/>
    <xf numFmtId="39" fontId="23" fillId="0" borderId="6" xfId="6" applyNumberFormat="1" applyFont="1" applyBorder="1" applyAlignment="1" applyProtection="1">
      <alignment horizontal="center"/>
    </xf>
    <xf numFmtId="39" fontId="30" fillId="0" borderId="11" xfId="6" applyNumberFormat="1" applyFont="1" applyBorder="1" applyProtection="1"/>
    <xf numFmtId="43" fontId="20" fillId="0" borderId="42" xfId="1" applyFont="1" applyBorder="1" applyProtection="1"/>
    <xf numFmtId="43" fontId="20" fillId="0" borderId="43" xfId="1" applyFont="1" applyBorder="1" applyProtection="1"/>
    <xf numFmtId="43" fontId="20" fillId="0" borderId="0" xfId="1" applyFont="1" applyProtection="1"/>
    <xf numFmtId="39" fontId="20" fillId="0" borderId="8" xfId="6" applyNumberFormat="1" applyBorder="1" applyProtection="1"/>
    <xf numFmtId="43" fontId="20" fillId="0" borderId="6" xfId="1" applyFont="1" applyBorder="1" applyProtection="1"/>
    <xf numFmtId="43" fontId="20" fillId="0" borderId="41" xfId="1" applyFont="1" applyBorder="1" applyProtection="1"/>
    <xf numFmtId="43" fontId="35" fillId="0" borderId="0" xfId="1" applyFont="1" applyProtection="1"/>
    <xf numFmtId="39" fontId="35" fillId="0" borderId="11" xfId="6" applyNumberFormat="1" applyFont="1" applyBorder="1" applyProtection="1"/>
    <xf numFmtId="43" fontId="20" fillId="0" borderId="40" xfId="1" applyFont="1" applyBorder="1" applyProtection="1"/>
    <xf numFmtId="39" fontId="35" fillId="0" borderId="8" xfId="6" applyNumberFormat="1" applyFont="1" applyBorder="1" applyProtection="1"/>
    <xf numFmtId="43" fontId="22" fillId="0" borderId="6" xfId="1" applyFont="1" applyBorder="1" applyAlignment="1" applyProtection="1">
      <alignment horizontal="center"/>
    </xf>
    <xf numFmtId="43" fontId="20" fillId="0" borderId="15" xfId="1" applyFont="1" applyBorder="1" applyProtection="1"/>
    <xf numFmtId="43" fontId="20" fillId="0" borderId="44" xfId="1" applyFont="1" applyBorder="1" applyProtection="1"/>
    <xf numFmtId="39" fontId="22" fillId="0" borderId="0" xfId="6" applyNumberFormat="1" applyFont="1" applyAlignment="1" applyProtection="1">
      <alignment horizontal="center"/>
    </xf>
    <xf numFmtId="39" fontId="20" fillId="0" borderId="20" xfId="6" applyNumberFormat="1" applyBorder="1" applyProtection="1"/>
    <xf numFmtId="39" fontId="25" fillId="0" borderId="0" xfId="6" applyNumberFormat="1" applyFont="1" applyAlignment="1" applyProtection="1">
      <alignment horizontal="center"/>
    </xf>
    <xf numFmtId="39" fontId="20" fillId="0" borderId="11" xfId="6" applyNumberFormat="1" applyBorder="1" applyProtection="1"/>
    <xf numFmtId="39" fontId="20" fillId="0" borderId="45" xfId="6" applyNumberFormat="1" applyBorder="1" applyProtection="1"/>
    <xf numFmtId="39" fontId="30" fillId="0" borderId="39" xfId="6" applyNumberFormat="1" applyFont="1" applyBorder="1" applyProtection="1"/>
    <xf numFmtId="39" fontId="22" fillId="0" borderId="6" xfId="6" applyNumberFormat="1" applyFont="1" applyBorder="1" applyProtection="1"/>
    <xf numFmtId="39" fontId="1" fillId="0" borderId="6" xfId="6" applyNumberFormat="1" applyFont="1" applyBorder="1" applyProtection="1"/>
    <xf numFmtId="39" fontId="30" fillId="0" borderId="6" xfId="6" applyNumberFormat="1" applyFont="1" applyBorder="1" applyAlignment="1" applyProtection="1">
      <alignment horizontal="center"/>
    </xf>
    <xf numFmtId="39" fontId="22" fillId="0" borderId="8" xfId="6" applyNumberFormat="1" applyFont="1" applyBorder="1" applyAlignment="1" applyProtection="1">
      <alignment horizontal="center"/>
    </xf>
    <xf numFmtId="43" fontId="20" fillId="0" borderId="8" xfId="1" applyFont="1" applyBorder="1" applyProtection="1"/>
    <xf numFmtId="39" fontId="30" fillId="0" borderId="6" xfId="6" applyNumberFormat="1" applyFont="1" applyBorder="1" applyProtection="1"/>
    <xf numFmtId="39" fontId="22" fillId="0" borderId="39" xfId="6" applyNumberFormat="1" applyFont="1" applyBorder="1" applyProtection="1"/>
    <xf numFmtId="43" fontId="22" fillId="0" borderId="8" xfId="1" applyFont="1" applyBorder="1" applyAlignment="1" applyProtection="1">
      <alignment horizontal="center"/>
    </xf>
    <xf numFmtId="43" fontId="22" fillId="0" borderId="8" xfId="1" applyFont="1" applyBorder="1" applyProtection="1"/>
    <xf numFmtId="43" fontId="20" fillId="0" borderId="11" xfId="1" applyFont="1" applyBorder="1" applyProtection="1"/>
    <xf numFmtId="39" fontId="33" fillId="0" borderId="6" xfId="6" applyNumberFormat="1" applyFont="1" applyBorder="1" applyProtection="1"/>
    <xf numFmtId="39" fontId="25" fillId="0" borderId="40" xfId="6" applyNumberFormat="1" applyFont="1" applyBorder="1" applyAlignment="1" applyProtection="1">
      <alignment horizontal="center"/>
    </xf>
    <xf numFmtId="0" fontId="20" fillId="0" borderId="0" xfId="6"/>
    <xf numFmtId="43" fontId="30" fillId="0" borderId="6" xfId="1" applyFont="1" applyBorder="1" applyAlignment="1" applyProtection="1">
      <alignment horizontal="center"/>
    </xf>
    <xf numFmtId="43" fontId="22" fillId="0" borderId="6" xfId="1" applyFont="1" applyBorder="1" applyProtection="1"/>
    <xf numFmtId="43" fontId="30" fillId="0" borderId="6" xfId="1" applyFont="1" applyBorder="1" applyProtection="1"/>
    <xf numFmtId="39" fontId="1" fillId="0" borderId="0" xfId="6" applyNumberFormat="1" applyFont="1" applyProtection="1"/>
    <xf numFmtId="43" fontId="1" fillId="0" borderId="6" xfId="1" applyFont="1" applyBorder="1" applyProtection="1"/>
    <xf numFmtId="43" fontId="22" fillId="0" borderId="45" xfId="1" applyFont="1" applyBorder="1" applyAlignment="1" applyProtection="1">
      <alignment horizontal="center"/>
    </xf>
    <xf numFmtId="43" fontId="22" fillId="0" borderId="46" xfId="1" applyFont="1" applyBorder="1" applyAlignment="1" applyProtection="1">
      <alignment horizontal="center"/>
    </xf>
    <xf numFmtId="39" fontId="20" fillId="0" borderId="44" xfId="6" applyNumberFormat="1" applyBorder="1" applyProtection="1"/>
    <xf numFmtId="0" fontId="22" fillId="0" borderId="0" xfId="6" applyFont="1"/>
    <xf numFmtId="49" fontId="20" fillId="0" borderId="0" xfId="6" applyNumberFormat="1" applyAlignment="1">
      <alignment horizontal="centerContinuous"/>
    </xf>
    <xf numFmtId="0" fontId="20" fillId="0" borderId="39" xfId="6" applyBorder="1"/>
    <xf numFmtId="0" fontId="20" fillId="0" borderId="0" xfId="6" applyAlignment="1">
      <alignment horizontal="left"/>
    </xf>
    <xf numFmtId="0" fontId="20" fillId="0" borderId="40" xfId="6" applyBorder="1"/>
    <xf numFmtId="0" fontId="20" fillId="0" borderId="6" xfId="6" applyBorder="1"/>
    <xf numFmtId="0" fontId="22" fillId="0" borderId="6" xfId="6" applyFont="1" applyBorder="1" applyAlignment="1">
      <alignment horizontal="center"/>
    </xf>
    <xf numFmtId="0" fontId="20" fillId="0" borderId="41" xfId="6" applyBorder="1"/>
    <xf numFmtId="43" fontId="20" fillId="0" borderId="0" xfId="6" applyNumberFormat="1"/>
    <xf numFmtId="0" fontId="31" fillId="0" borderId="0" xfId="6" applyFont="1" applyAlignment="1">
      <alignment horizontal="center"/>
    </xf>
    <xf numFmtId="43" fontId="20" fillId="0" borderId="0" xfId="1" applyFont="1"/>
    <xf numFmtId="0" fontId="20" fillId="0" borderId="8" xfId="6" applyBorder="1"/>
    <xf numFmtId="43" fontId="20" fillId="0" borderId="6" xfId="1" applyFont="1" applyBorder="1"/>
    <xf numFmtId="43" fontId="20" fillId="0" borderId="41" xfId="1" applyFont="1" applyBorder="1"/>
    <xf numFmtId="43" fontId="20" fillId="0" borderId="40" xfId="1" applyFont="1" applyBorder="1"/>
    <xf numFmtId="43" fontId="20" fillId="0" borderId="15" xfId="1" applyFont="1" applyBorder="1"/>
    <xf numFmtId="43" fontId="20" fillId="0" borderId="44" xfId="1" applyFont="1" applyBorder="1"/>
    <xf numFmtId="0" fontId="22" fillId="0" borderId="0" xfId="6" applyFont="1" applyAlignment="1">
      <alignment horizontal="center"/>
    </xf>
    <xf numFmtId="0" fontId="20" fillId="0" borderId="20" xfId="6" applyBorder="1"/>
    <xf numFmtId="0" fontId="20" fillId="0" borderId="11" xfId="6" applyBorder="1"/>
    <xf numFmtId="0" fontId="20" fillId="0" borderId="45" xfId="6" applyBorder="1"/>
    <xf numFmtId="0" fontId="30" fillId="0" borderId="0" xfId="6" applyFont="1" applyAlignment="1">
      <alignment horizontal="center"/>
    </xf>
    <xf numFmtId="0" fontId="22" fillId="0" borderId="11" xfId="6" applyFont="1" applyBorder="1" applyAlignment="1">
      <alignment horizontal="center"/>
    </xf>
    <xf numFmtId="0" fontId="22" fillId="0" borderId="6" xfId="6" applyFont="1" applyBorder="1"/>
    <xf numFmtId="0" fontId="30" fillId="0" borderId="6" xfId="6" applyFont="1" applyBorder="1" applyAlignment="1">
      <alignment horizontal="center"/>
    </xf>
    <xf numFmtId="43" fontId="20" fillId="0" borderId="8" xfId="1" applyFont="1" applyBorder="1"/>
    <xf numFmtId="0" fontId="30" fillId="0" borderId="6" xfId="6" applyFont="1" applyBorder="1"/>
    <xf numFmtId="43" fontId="20" fillId="0" borderId="11" xfId="1" applyFont="1" applyBorder="1"/>
    <xf numFmtId="0" fontId="26" fillId="0" borderId="6" xfId="6" applyFont="1" applyBorder="1"/>
    <xf numFmtId="43" fontId="20" fillId="0" borderId="20" xfId="1" applyFont="1" applyBorder="1"/>
    <xf numFmtId="0" fontId="20" fillId="0" borderId="40" xfId="6" applyBorder="1" applyProtection="1"/>
    <xf numFmtId="0" fontId="31" fillId="0" borderId="0" xfId="6" applyFont="1"/>
    <xf numFmtId="0" fontId="37" fillId="0" borderId="0" xfId="6" applyFont="1" applyAlignment="1">
      <alignment horizontal="centerContinuous"/>
    </xf>
    <xf numFmtId="0" fontId="31" fillId="0" borderId="0" xfId="6" applyFont="1" applyAlignment="1">
      <alignment horizontal="centerContinuous"/>
    </xf>
    <xf numFmtId="0" fontId="20" fillId="0" borderId="0" xfId="6" applyAlignment="1">
      <alignment horizontal="centerContinuous"/>
    </xf>
    <xf numFmtId="0" fontId="31" fillId="0" borderId="39" xfId="6" applyFont="1" applyBorder="1"/>
    <xf numFmtId="0" fontId="31" fillId="0" borderId="6" xfId="6" applyFont="1" applyBorder="1" applyAlignment="1">
      <alignment horizontal="centerContinuous"/>
    </xf>
    <xf numFmtId="0" fontId="31" fillId="0" borderId="40" xfId="6" applyFont="1" applyBorder="1"/>
    <xf numFmtId="0" fontId="31" fillId="0" borderId="6" xfId="6" applyFont="1" applyBorder="1"/>
    <xf numFmtId="43" fontId="31" fillId="0" borderId="6" xfId="1" applyFont="1" applyBorder="1"/>
    <xf numFmtId="43" fontId="20" fillId="0" borderId="12" xfId="1" applyFont="1" applyBorder="1"/>
    <xf numFmtId="0" fontId="31" fillId="0" borderId="15" xfId="6" applyFont="1" applyBorder="1"/>
    <xf numFmtId="43" fontId="31" fillId="0" borderId="15" xfId="1" applyFont="1" applyBorder="1"/>
    <xf numFmtId="43" fontId="31" fillId="0" borderId="0" xfId="1" applyFont="1"/>
    <xf numFmtId="43" fontId="31" fillId="0" borderId="6" xfId="1" applyFont="1" applyBorder="1" applyAlignment="1">
      <alignment horizontal="centerContinuous"/>
    </xf>
    <xf numFmtId="43" fontId="31" fillId="0" borderId="11" xfId="1" applyFont="1" applyBorder="1" applyAlignment="1">
      <alignment horizontal="center"/>
    </xf>
    <xf numFmtId="43" fontId="31" fillId="0" borderId="8" xfId="1" applyFont="1" applyBorder="1" applyAlignment="1">
      <alignment horizontal="center"/>
    </xf>
    <xf numFmtId="43" fontId="31" fillId="0" borderId="39" xfId="1" applyFont="1" applyBorder="1"/>
    <xf numFmtId="43" fontId="20" fillId="0" borderId="39" xfId="1" applyFont="1" applyBorder="1"/>
    <xf numFmtId="43" fontId="31" fillId="0" borderId="0" xfId="1" applyFont="1" applyAlignment="1">
      <alignment horizontal="centerContinuous"/>
    </xf>
    <xf numFmtId="43" fontId="20" fillId="0" borderId="0" xfId="1" applyFont="1" applyAlignment="1">
      <alignment horizontal="centerContinuous"/>
    </xf>
    <xf numFmtId="0" fontId="20" fillId="0" borderId="15" xfId="6" applyBorder="1"/>
    <xf numFmtId="0" fontId="20" fillId="0" borderId="12" xfId="6" applyBorder="1"/>
    <xf numFmtId="0" fontId="20" fillId="0" borderId="44" xfId="6" applyBorder="1"/>
    <xf numFmtId="0" fontId="31" fillId="0" borderId="8" xfId="6" applyFont="1" applyBorder="1" applyAlignment="1">
      <alignment horizontal="center"/>
    </xf>
    <xf numFmtId="0" fontId="22" fillId="0" borderId="0" xfId="6" applyFont="1" applyAlignment="1">
      <alignment horizontal="right"/>
    </xf>
    <xf numFmtId="0" fontId="22" fillId="0" borderId="11" xfId="6" applyFont="1" applyBorder="1" applyAlignment="1" applyProtection="1">
      <alignment horizontal="center"/>
    </xf>
    <xf numFmtId="0" fontId="30" fillId="0" borderId="0" xfId="6" applyFont="1"/>
    <xf numFmtId="0" fontId="22" fillId="0" borderId="20" xfId="6" applyFont="1" applyBorder="1" applyAlignment="1">
      <alignment horizontal="center"/>
    </xf>
    <xf numFmtId="0" fontId="22" fillId="0" borderId="20" xfId="6" applyFont="1" applyBorder="1"/>
    <xf numFmtId="43" fontId="20" fillId="0" borderId="46" xfId="1" applyFont="1" applyBorder="1"/>
    <xf numFmtId="43" fontId="20" fillId="0" borderId="47" xfId="1" applyFont="1" applyBorder="1"/>
    <xf numFmtId="0" fontId="20" fillId="0" borderId="47" xfId="6" applyBorder="1"/>
    <xf numFmtId="0" fontId="30" fillId="0" borderId="0" xfId="6" applyFont="1" applyProtection="1"/>
    <xf numFmtId="0" fontId="38" fillId="0" borderId="0" xfId="6" applyFont="1"/>
    <xf numFmtId="0" fontId="20" fillId="0" borderId="6" xfId="6" applyBorder="1" applyProtection="1"/>
    <xf numFmtId="0" fontId="39" fillId="0" borderId="0" xfId="6" applyFont="1"/>
    <xf numFmtId="0" fontId="20" fillId="0" borderId="37" xfId="6" applyBorder="1"/>
    <xf numFmtId="0" fontId="20" fillId="0" borderId="38" xfId="6" applyBorder="1"/>
    <xf numFmtId="0" fontId="20" fillId="0" borderId="24" xfId="6" applyBorder="1"/>
    <xf numFmtId="49" fontId="40" fillId="0" borderId="21" xfId="6" applyNumberFormat="1" applyFont="1" applyBorder="1" applyAlignment="1">
      <alignment horizontal="center"/>
    </xf>
    <xf numFmtId="49" fontId="40" fillId="0" borderId="0" xfId="6" applyNumberFormat="1" applyFont="1" applyBorder="1" applyAlignment="1">
      <alignment horizontal="center"/>
    </xf>
    <xf numFmtId="49" fontId="40" fillId="0" borderId="11" xfId="6" applyNumberFormat="1" applyFont="1" applyBorder="1" applyAlignment="1">
      <alignment horizontal="center"/>
    </xf>
    <xf numFmtId="0" fontId="20" fillId="0" borderId="48" xfId="6" applyBorder="1"/>
    <xf numFmtId="0" fontId="20" fillId="0" borderId="21" xfId="6" applyBorder="1"/>
    <xf numFmtId="0" fontId="41" fillId="0" borderId="0" xfId="6" applyFont="1"/>
    <xf numFmtId="0" fontId="31" fillId="0" borderId="45" xfId="6" applyFont="1" applyBorder="1" applyAlignment="1">
      <alignment horizontal="center"/>
    </xf>
    <xf numFmtId="0" fontId="34" fillId="0" borderId="49" xfId="6" applyFont="1" applyBorder="1" applyAlignment="1">
      <alignment horizontal="center"/>
    </xf>
    <xf numFmtId="0" fontId="44" fillId="0" borderId="39" xfId="6" applyFont="1" applyBorder="1" applyAlignment="1">
      <alignment horizontal="center"/>
    </xf>
    <xf numFmtId="0" fontId="20" fillId="0" borderId="50" xfId="6" quotePrefix="1" applyFont="1" applyBorder="1"/>
    <xf numFmtId="0" fontId="20" fillId="0" borderId="22" xfId="6" applyBorder="1"/>
    <xf numFmtId="49" fontId="20" fillId="0" borderId="8" xfId="6" applyNumberFormat="1" applyBorder="1" applyAlignment="1">
      <alignment horizontal="centerContinuous"/>
    </xf>
    <xf numFmtId="0" fontId="20" fillId="0" borderId="51" xfId="6" applyBorder="1"/>
    <xf numFmtId="0" fontId="30" fillId="0" borderId="40" xfId="6" applyFont="1" applyBorder="1"/>
    <xf numFmtId="0" fontId="30" fillId="0" borderId="40" xfId="6" applyFont="1" applyBorder="1" applyAlignment="1">
      <alignment horizontal="center"/>
    </xf>
    <xf numFmtId="0" fontId="42" fillId="0" borderId="40" xfId="6" applyFont="1" applyBorder="1" applyAlignment="1">
      <alignment horizontal="center"/>
    </xf>
    <xf numFmtId="0" fontId="42" fillId="0" borderId="40" xfId="6" applyFont="1" applyBorder="1"/>
    <xf numFmtId="0" fontId="20" fillId="0" borderId="45" xfId="6" applyBorder="1" applyAlignment="1">
      <alignment horizontal="center"/>
    </xf>
    <xf numFmtId="43" fontId="20" fillId="0" borderId="45" xfId="1" applyFont="1" applyBorder="1"/>
    <xf numFmtId="0" fontId="22" fillId="0" borderId="0" xfId="6" applyFont="1" applyAlignment="1">
      <alignment horizontal="centerContinuous"/>
    </xf>
    <xf numFmtId="0" fontId="35" fillId="0" borderId="40" xfId="6" applyFont="1" applyBorder="1" applyAlignment="1">
      <alignment horizontal="center"/>
    </xf>
    <xf numFmtId="0" fontId="35" fillId="0" borderId="40" xfId="6" applyFont="1" applyBorder="1"/>
    <xf numFmtId="165" fontId="30" fillId="0" borderId="0" xfId="6" quotePrefix="1" applyNumberFormat="1" applyFont="1" applyAlignment="1" applyProtection="1">
      <alignment horizontal="center"/>
    </xf>
    <xf numFmtId="1" fontId="30" fillId="0" borderId="0" xfId="6" quotePrefix="1" applyNumberFormat="1" applyFont="1" applyAlignment="1" applyProtection="1">
      <alignment horizontal="center"/>
    </xf>
    <xf numFmtId="1" fontId="20" fillId="0" borderId="40" xfId="6" applyNumberFormat="1" applyBorder="1"/>
    <xf numFmtId="1" fontId="30" fillId="0" borderId="0" xfId="1" applyNumberFormat="1" applyFont="1" applyAlignment="1" applyProtection="1">
      <alignment horizontal="center"/>
    </xf>
    <xf numFmtId="0" fontId="20" fillId="0" borderId="0" xfId="6" applyBorder="1"/>
    <xf numFmtId="0" fontId="1" fillId="0" borderId="40" xfId="6" applyFont="1" applyBorder="1"/>
    <xf numFmtId="0" fontId="30" fillId="0" borderId="40" xfId="6" applyFont="1" applyBorder="1" applyAlignment="1" applyProtection="1">
      <alignment horizontal="center"/>
    </xf>
    <xf numFmtId="0" fontId="37" fillId="0" borderId="0" xfId="6" applyFont="1" applyAlignment="1">
      <alignment horizontal="center"/>
    </xf>
    <xf numFmtId="0" fontId="34" fillId="0" borderId="40" xfId="6" applyFont="1" applyBorder="1"/>
    <xf numFmtId="0" fontId="37" fillId="0" borderId="0" xfId="6" applyFont="1" applyBorder="1"/>
    <xf numFmtId="0" fontId="37" fillId="0" borderId="0" xfId="6" applyFont="1"/>
    <xf numFmtId="0" fontId="43" fillId="0" borderId="11" xfId="6" applyFont="1" applyBorder="1"/>
    <xf numFmtId="0" fontId="37" fillId="2" borderId="11" xfId="6" applyFont="1" applyFill="1" applyBorder="1" applyAlignment="1">
      <alignment horizontal="center"/>
    </xf>
    <xf numFmtId="0" fontId="44" fillId="0" borderId="52" xfId="6" applyFont="1" applyBorder="1"/>
    <xf numFmtId="0" fontId="43" fillId="0" borderId="52" xfId="6" applyFont="1" applyBorder="1"/>
    <xf numFmtId="0" fontId="37" fillId="0" borderId="40" xfId="6" applyFont="1" applyBorder="1"/>
    <xf numFmtId="0" fontId="43" fillId="0" borderId="0" xfId="6" applyFont="1"/>
    <xf numFmtId="0" fontId="43" fillId="0" borderId="40" xfId="6" applyFont="1" applyBorder="1"/>
    <xf numFmtId="0" fontId="37" fillId="0" borderId="0" xfId="6" applyFont="1" applyAlignment="1">
      <alignment horizontal="center" wrapText="1"/>
    </xf>
    <xf numFmtId="0" fontId="26" fillId="0" borderId="39" xfId="6" applyFont="1" applyBorder="1" applyAlignment="1">
      <alignment wrapText="1"/>
    </xf>
    <xf numFmtId="0" fontId="31" fillId="2" borderId="11" xfId="6" applyFont="1" applyFill="1" applyBorder="1" applyAlignment="1">
      <alignment horizontal="center"/>
    </xf>
    <xf numFmtId="0" fontId="31" fillId="0" borderId="39" xfId="6" applyFont="1" applyBorder="1" applyAlignment="1">
      <alignment horizontal="center"/>
    </xf>
    <xf numFmtId="0" fontId="34" fillId="2" borderId="40" xfId="6" applyFont="1" applyFill="1" applyBorder="1"/>
    <xf numFmtId="0" fontId="46" fillId="0" borderId="0" xfId="6" applyFont="1" applyBorder="1" applyAlignment="1">
      <alignment horizontal="center"/>
    </xf>
    <xf numFmtId="0" fontId="47" fillId="0" borderId="0" xfId="6" applyFont="1" applyBorder="1" applyAlignment="1">
      <alignment horizontal="center"/>
    </xf>
    <xf numFmtId="0" fontId="34" fillId="0" borderId="40" xfId="6" applyFont="1" applyBorder="1" applyAlignment="1">
      <alignment horizontal="center"/>
    </xf>
    <xf numFmtId="0" fontId="26" fillId="0" borderId="6" xfId="6" applyFont="1" applyBorder="1" applyAlignment="1">
      <alignment wrapText="1"/>
    </xf>
    <xf numFmtId="0" fontId="47" fillId="0" borderId="0" xfId="6" applyFont="1" applyAlignment="1">
      <alignment horizontal="center"/>
    </xf>
    <xf numFmtId="0" fontId="34" fillId="2" borderId="0" xfId="6" applyFont="1" applyFill="1" applyBorder="1"/>
    <xf numFmtId="0" fontId="20" fillId="0" borderId="50" xfId="6" applyBorder="1"/>
    <xf numFmtId="39" fontId="14" fillId="0" borderId="6" xfId="6" applyNumberFormat="1" applyFont="1" applyBorder="1" applyAlignment="1" applyProtection="1">
      <alignment horizontal="center"/>
    </xf>
    <xf numFmtId="39" fontId="0" fillId="0" borderId="0" xfId="0" applyNumberFormat="1"/>
    <xf numFmtId="0" fontId="20" fillId="0" borderId="0" xfId="6" applyFont="1"/>
    <xf numFmtId="37" fontId="0" fillId="0" borderId="37" xfId="0" applyBorder="1"/>
    <xf numFmtId="37" fontId="0" fillId="0" borderId="38" xfId="0" applyBorder="1"/>
    <xf numFmtId="37" fontId="0" fillId="0" borderId="0" xfId="0" applyAlignment="1">
      <alignment horizontal="left"/>
    </xf>
    <xf numFmtId="37" fontId="0" fillId="0" borderId="6" xfId="0" applyBorder="1" applyAlignment="1">
      <alignment horizontal="right"/>
    </xf>
    <xf numFmtId="0" fontId="1" fillId="0" borderId="0" xfId="5" applyAlignment="1">
      <alignment horizontal="centerContinuous"/>
    </xf>
    <xf numFmtId="0" fontId="1" fillId="0" borderId="0" xfId="5"/>
    <xf numFmtId="0" fontId="38" fillId="0" borderId="0" xfId="5" applyFont="1" applyAlignment="1">
      <alignment horizontal="centerContinuous"/>
    </xf>
    <xf numFmtId="0" fontId="38" fillId="0" borderId="0" xfId="5" applyFont="1"/>
    <xf numFmtId="0" fontId="38" fillId="0" borderId="0" xfId="5" applyFont="1" applyBorder="1"/>
    <xf numFmtId="0" fontId="38" fillId="0" borderId="45" xfId="5" applyFont="1" applyBorder="1" applyAlignment="1">
      <alignment horizontal="center"/>
    </xf>
    <xf numFmtId="0" fontId="38" fillId="0" borderId="45" xfId="5" applyFont="1" applyBorder="1" applyAlignment="1">
      <alignment horizontal="center" wrapText="1"/>
    </xf>
    <xf numFmtId="0" fontId="1" fillId="0" borderId="45" xfId="5" applyBorder="1"/>
    <xf numFmtId="0" fontId="38" fillId="0" borderId="45" xfId="5" applyFont="1" applyBorder="1"/>
    <xf numFmtId="0" fontId="1" fillId="0" borderId="48" xfId="5" applyBorder="1" applyAlignment="1">
      <alignment horizontal="right"/>
    </xf>
    <xf numFmtId="0" fontId="1" fillId="0" borderId="39" xfId="5" applyBorder="1" applyAlignment="1">
      <alignment horizontal="right"/>
    </xf>
    <xf numFmtId="0" fontId="20" fillId="0" borderId="6" xfId="6" applyFont="1" applyBorder="1"/>
    <xf numFmtId="39" fontId="20" fillId="0" borderId="6" xfId="6" applyNumberFormat="1" applyFont="1" applyBorder="1" applyProtection="1"/>
    <xf numFmtId="39" fontId="38" fillId="0" borderId="6" xfId="6" applyNumberFormat="1" applyFont="1" applyBorder="1" applyAlignment="1" applyProtection="1">
      <alignment horizontal="center"/>
    </xf>
    <xf numFmtId="37" fontId="15" fillId="0" borderId="8" xfId="0" applyFont="1" applyBorder="1" applyProtection="1"/>
    <xf numFmtId="37" fontId="15" fillId="0" borderId="10" xfId="0" applyFont="1" applyBorder="1" applyProtection="1"/>
    <xf numFmtId="37" fontId="0" fillId="0" borderId="53" xfId="0" applyBorder="1"/>
    <xf numFmtId="37" fontId="0" fillId="0" borderId="54" xfId="0" applyBorder="1"/>
    <xf numFmtId="37" fontId="0" fillId="0" borderId="55" xfId="0" applyBorder="1"/>
    <xf numFmtId="37" fontId="16" fillId="0" borderId="54" xfId="0" applyFont="1" applyBorder="1"/>
    <xf numFmtId="37" fontId="0" fillId="0" borderId="0" xfId="0" applyFill="1" applyBorder="1" applyProtection="1"/>
    <xf numFmtId="39" fontId="40" fillId="0" borderId="0" xfId="6" applyNumberFormat="1" applyFont="1" applyAlignment="1" applyProtection="1">
      <alignment horizontal="centerContinuous"/>
    </xf>
    <xf numFmtId="39" fontId="29" fillId="0" borderId="0" xfId="6" applyNumberFormat="1" applyFont="1" applyAlignment="1" applyProtection="1">
      <alignment horizontal="centerContinuous"/>
    </xf>
    <xf numFmtId="39" fontId="22" fillId="0" borderId="0" xfId="6" applyNumberFormat="1" applyFont="1" applyAlignment="1" applyProtection="1">
      <alignment horizontal="centerContinuous"/>
    </xf>
    <xf numFmtId="39" fontId="20" fillId="0" borderId="0" xfId="6" applyNumberFormat="1" applyAlignment="1" applyProtection="1">
      <alignment horizontal="centerContinuous"/>
    </xf>
    <xf numFmtId="39" fontId="21" fillId="0" borderId="0" xfId="6" applyNumberFormat="1" applyFont="1" applyAlignment="1" applyProtection="1">
      <alignment horizontal="centerContinuous"/>
    </xf>
    <xf numFmtId="0" fontId="36" fillId="0" borderId="0" xfId="6" applyFont="1" applyAlignment="1">
      <alignment horizontal="centerContinuous"/>
    </xf>
    <xf numFmtId="0" fontId="31" fillId="0" borderId="6" xfId="1" applyNumberFormat="1" applyFont="1" applyBorder="1" applyAlignment="1">
      <alignment horizontal="center"/>
    </xf>
    <xf numFmtId="0" fontId="31" fillId="0" borderId="41" xfId="1" applyNumberFormat="1" applyFont="1" applyBorder="1"/>
    <xf numFmtId="43" fontId="20" fillId="0" borderId="45" xfId="1" applyFont="1" applyBorder="1" applyAlignment="1">
      <alignment horizontal="center"/>
    </xf>
    <xf numFmtId="37" fontId="20" fillId="0" borderId="45" xfId="1" applyNumberFormat="1" applyFont="1" applyBorder="1"/>
    <xf numFmtId="37" fontId="20" fillId="0" borderId="21" xfId="6" applyNumberFormat="1" applyBorder="1"/>
    <xf numFmtId="37" fontId="20" fillId="0" borderId="21" xfId="1" applyNumberFormat="1" applyFont="1" applyBorder="1"/>
    <xf numFmtId="37" fontId="1" fillId="0" borderId="45" xfId="1" applyNumberFormat="1" applyFont="1" applyBorder="1"/>
    <xf numFmtId="37" fontId="0" fillId="0" borderId="0" xfId="0" applyFill="1"/>
    <xf numFmtId="0" fontId="1" fillId="0" borderId="45" xfId="5" applyFont="1" applyBorder="1"/>
    <xf numFmtId="9" fontId="0" fillId="0" borderId="0" xfId="9" applyFont="1"/>
    <xf numFmtId="39" fontId="20" fillId="0" borderId="0" xfId="6" applyNumberFormat="1" applyFont="1" applyProtection="1"/>
    <xf numFmtId="37" fontId="15" fillId="0" borderId="1" xfId="0" applyFont="1" applyBorder="1" applyProtection="1"/>
    <xf numFmtId="37" fontId="0" fillId="0" borderId="6" xfId="0" applyBorder="1" applyAlignment="1" applyProtection="1">
      <alignment vertical="top"/>
    </xf>
    <xf numFmtId="37" fontId="8" fillId="0" borderId="6" xfId="0" applyFont="1" applyBorder="1" applyAlignment="1" applyProtection="1">
      <alignment vertical="top"/>
    </xf>
    <xf numFmtId="37" fontId="6" fillId="0" borderId="6" xfId="0" applyFont="1" applyBorder="1" applyAlignment="1" applyProtection="1">
      <alignment vertical="top"/>
    </xf>
    <xf numFmtId="37" fontId="49" fillId="0" borderId="7" xfId="0" applyFont="1" applyBorder="1" applyProtection="1"/>
    <xf numFmtId="37" fontId="15" fillId="0" borderId="7" xfId="0" applyFont="1" applyBorder="1" applyProtection="1"/>
    <xf numFmtId="0" fontId="31" fillId="0" borderId="45" xfId="6" applyFont="1" applyBorder="1"/>
    <xf numFmtId="43" fontId="22" fillId="0" borderId="8" xfId="1" applyFont="1" applyBorder="1" applyAlignment="1">
      <alignment horizontal="center"/>
    </xf>
    <xf numFmtId="0" fontId="21" fillId="0" borderId="11" xfId="6" applyFont="1" applyBorder="1" applyAlignment="1">
      <alignment horizontal="center"/>
    </xf>
    <xf numFmtId="0" fontId="21" fillId="0" borderId="0" xfId="6" applyFont="1" applyAlignment="1">
      <alignment horizontal="center"/>
    </xf>
    <xf numFmtId="166" fontId="0" fillId="0" borderId="0" xfId="0" applyNumberFormat="1" applyFill="1"/>
    <xf numFmtId="37" fontId="0" fillId="0" borderId="8" xfId="0" quotePrefix="1" applyBorder="1" applyAlignment="1" applyProtection="1">
      <alignment horizontal="right"/>
    </xf>
    <xf numFmtId="0" fontId="1" fillId="0" borderId="0" xfId="5" applyFont="1" applyAlignment="1">
      <alignment horizontal="center"/>
    </xf>
    <xf numFmtId="37" fontId="50" fillId="0" borderId="0" xfId="0" applyFont="1"/>
    <xf numFmtId="37" fontId="50" fillId="0" borderId="0" xfId="0" applyFont="1" applyAlignment="1">
      <alignment wrapText="1"/>
    </xf>
    <xf numFmtId="0" fontId="51" fillId="0" borderId="35" xfId="8" applyFont="1" applyBorder="1"/>
    <xf numFmtId="0" fontId="14" fillId="0" borderId="0" xfId="8" applyFont="1"/>
    <xf numFmtId="37" fontId="4" fillId="0" borderId="1" xfId="0" applyFont="1" applyBorder="1" applyAlignment="1" applyProtection="1">
      <alignment horizontal="center"/>
    </xf>
    <xf numFmtId="37" fontId="52" fillId="0" borderId="2" xfId="0" applyFont="1" applyBorder="1" applyAlignment="1" applyProtection="1">
      <alignment horizontal="center"/>
    </xf>
    <xf numFmtId="37" fontId="52" fillId="0" borderId="7" xfId="0" applyFont="1" applyBorder="1" applyAlignment="1" applyProtection="1">
      <alignment horizontal="center"/>
    </xf>
    <xf numFmtId="37" fontId="6" fillId="0" borderId="8" xfId="0" applyFont="1" applyBorder="1" applyProtection="1"/>
    <xf numFmtId="37" fontId="6" fillId="0" borderId="11" xfId="0" applyFont="1" applyBorder="1" applyProtection="1"/>
    <xf numFmtId="37" fontId="5" fillId="0" borderId="11" xfId="0" applyFont="1" applyBorder="1" applyProtection="1"/>
    <xf numFmtId="37" fontId="52" fillId="0" borderId="3" xfId="0" applyFont="1" applyBorder="1" applyAlignment="1" applyProtection="1">
      <alignment horizontal="center"/>
    </xf>
    <xf numFmtId="37" fontId="0" fillId="0" borderId="56" xfId="0" applyBorder="1" applyProtection="1"/>
    <xf numFmtId="37" fontId="7" fillId="0" borderId="25" xfId="0" applyFont="1" applyBorder="1" applyAlignment="1" applyProtection="1">
      <alignment horizontal="center"/>
    </xf>
    <xf numFmtId="0" fontId="31" fillId="0" borderId="22" xfId="6" applyFont="1" applyBorder="1" applyAlignment="1">
      <alignment horizontal="center"/>
    </xf>
    <xf numFmtId="0" fontId="38" fillId="0" borderId="48" xfId="5" applyFont="1" applyBorder="1" applyAlignment="1">
      <alignment horizontal="center" wrapText="1"/>
    </xf>
    <xf numFmtId="0" fontId="38" fillId="0" borderId="20" xfId="5" applyFont="1" applyBorder="1" applyAlignment="1">
      <alignment horizontal="center" wrapText="1"/>
    </xf>
    <xf numFmtId="0" fontId="1" fillId="0" borderId="48" xfId="5" applyBorder="1"/>
    <xf numFmtId="0" fontId="1" fillId="0" borderId="20" xfId="5" applyBorder="1"/>
    <xf numFmtId="37" fontId="53" fillId="0" borderId="2" xfId="0" applyFont="1" applyBorder="1" applyAlignment="1" applyProtection="1">
      <alignment horizontal="center"/>
    </xf>
    <xf numFmtId="37" fontId="53" fillId="0" borderId="7" xfId="0" applyFont="1" applyBorder="1" applyAlignment="1" applyProtection="1">
      <alignment horizontal="center"/>
    </xf>
    <xf numFmtId="39" fontId="20" fillId="0" borderId="52" xfId="6" applyNumberFormat="1" applyBorder="1" applyProtection="1"/>
    <xf numFmtId="43" fontId="22" fillId="0" borderId="41" xfId="1" applyFont="1" applyBorder="1" applyAlignment="1" applyProtection="1">
      <alignment horizontal="center"/>
    </xf>
    <xf numFmtId="39" fontId="20" fillId="0" borderId="57" xfId="6" applyNumberFormat="1" applyBorder="1" applyProtection="1"/>
    <xf numFmtId="39" fontId="20" fillId="0" borderId="58" xfId="6" applyNumberFormat="1" applyBorder="1" applyProtection="1"/>
    <xf numFmtId="39" fontId="20" fillId="0" borderId="59" xfId="6" applyNumberFormat="1" applyBorder="1" applyProtection="1"/>
    <xf numFmtId="43" fontId="20" fillId="0" borderId="60" xfId="1" applyFont="1" applyBorder="1" applyProtection="1"/>
    <xf numFmtId="43" fontId="20" fillId="0" borderId="59" xfId="1" applyFont="1" applyBorder="1" applyProtection="1"/>
    <xf numFmtId="43" fontId="20" fillId="0" borderId="58" xfId="1" applyFont="1" applyBorder="1" applyProtection="1"/>
    <xf numFmtId="43" fontId="20" fillId="0" borderId="61" xfId="1" applyFont="1" applyBorder="1" applyProtection="1"/>
    <xf numFmtId="43" fontId="35" fillId="0" borderId="62" xfId="1" applyFont="1" applyBorder="1" applyProtection="1"/>
    <xf numFmtId="43" fontId="20" fillId="0" borderId="0" xfId="1" quotePrefix="1" applyFont="1" applyProtection="1"/>
    <xf numFmtId="43" fontId="22" fillId="0" borderId="6" xfId="0" applyNumberFormat="1" applyFont="1" applyBorder="1" applyAlignment="1">
      <alignment horizontal="center"/>
    </xf>
    <xf numFmtId="43" fontId="22" fillId="0" borderId="45" xfId="0" applyNumberFormat="1" applyFont="1" applyBorder="1" applyAlignment="1">
      <alignment horizontal="center"/>
    </xf>
    <xf numFmtId="43" fontId="22" fillId="0" borderId="41" xfId="1" applyFont="1" applyBorder="1" applyProtection="1"/>
    <xf numFmtId="43" fontId="22" fillId="0" borderId="41" xfId="0" applyNumberFormat="1" applyFont="1" applyBorder="1"/>
    <xf numFmtId="39" fontId="20" fillId="0" borderId="0" xfId="6" applyNumberFormat="1" applyBorder="1" applyProtection="1"/>
    <xf numFmtId="43" fontId="20" fillId="0" borderId="57" xfId="1" applyFont="1" applyBorder="1" applyProtection="1"/>
    <xf numFmtId="43" fontId="22" fillId="0" borderId="41" xfId="0" applyNumberFormat="1" applyFont="1" applyBorder="1" applyAlignment="1">
      <alignment horizontal="center"/>
    </xf>
    <xf numFmtId="43" fontId="22" fillId="0" borderId="59" xfId="0" applyNumberFormat="1" applyFont="1" applyBorder="1" applyAlignment="1">
      <alignment horizontal="center"/>
    </xf>
    <xf numFmtId="43" fontId="22" fillId="0" borderId="63" xfId="0" applyNumberFormat="1" applyFont="1" applyBorder="1" applyAlignment="1">
      <alignment horizontal="center"/>
    </xf>
    <xf numFmtId="43" fontId="22" fillId="0" borderId="64" xfId="0" applyNumberFormat="1" applyFont="1" applyBorder="1" applyAlignment="1">
      <alignment horizontal="center"/>
    </xf>
    <xf numFmtId="39" fontId="20" fillId="0" borderId="0" xfId="6" applyNumberFormat="1" applyFont="1" applyBorder="1" applyProtection="1"/>
    <xf numFmtId="37" fontId="3" fillId="0" borderId="2" xfId="0" applyFont="1" applyBorder="1" applyAlignment="1" applyProtection="1">
      <alignment horizontal="center"/>
    </xf>
    <xf numFmtId="43" fontId="31" fillId="0" borderId="48" xfId="1" applyFont="1" applyBorder="1"/>
    <xf numFmtId="43" fontId="31" fillId="0" borderId="21" xfId="1" applyFont="1" applyBorder="1" applyAlignment="1">
      <alignment horizontal="centerContinuous"/>
    </xf>
    <xf numFmtId="0" fontId="31" fillId="0" borderId="37" xfId="6" applyFont="1" applyBorder="1" applyAlignment="1">
      <alignment horizontal="center"/>
    </xf>
    <xf numFmtId="0" fontId="31" fillId="0" borderId="48" xfId="6" applyFont="1" applyBorder="1" applyAlignment="1">
      <alignment horizontal="center"/>
    </xf>
    <xf numFmtId="43" fontId="31" fillId="0" borderId="22" xfId="1" applyFont="1" applyBorder="1" applyAlignment="1">
      <alignment horizontal="center"/>
    </xf>
    <xf numFmtId="43" fontId="31" fillId="0" borderId="65" xfId="1" applyFont="1" applyBorder="1" applyAlignment="1">
      <alignment horizontal="center"/>
    </xf>
    <xf numFmtId="43" fontId="31" fillId="0" borderId="21" xfId="1" applyFont="1" applyBorder="1" applyAlignment="1">
      <alignment horizontal="center"/>
    </xf>
    <xf numFmtId="0" fontId="31" fillId="0" borderId="65" xfId="6" applyFont="1" applyBorder="1" applyAlignment="1">
      <alignment horizontal="center"/>
    </xf>
    <xf numFmtId="0" fontId="31" fillId="0" borderId="21" xfId="6" applyFont="1" applyBorder="1" applyAlignment="1">
      <alignment horizontal="center"/>
    </xf>
    <xf numFmtId="0" fontId="20" fillId="0" borderId="52" xfId="6" applyBorder="1"/>
    <xf numFmtId="0" fontId="22" fillId="0" borderId="47" xfId="6" applyFont="1" applyBorder="1" applyAlignment="1">
      <alignment horizontal="center"/>
    </xf>
    <xf numFmtId="0" fontId="20" fillId="0" borderId="52" xfId="6" applyBorder="1" applyAlignment="1">
      <alignment horizontal="center"/>
    </xf>
    <xf numFmtId="0" fontId="20" fillId="0" borderId="8" xfId="6" applyFont="1" applyBorder="1" applyAlignment="1">
      <alignment horizontal="center"/>
    </xf>
    <xf numFmtId="0" fontId="22" fillId="0" borderId="45" xfId="6" applyFont="1" applyBorder="1" applyAlignment="1">
      <alignment horizontal="center"/>
    </xf>
    <xf numFmtId="0" fontId="30" fillId="0" borderId="21" xfId="6" applyFont="1" applyBorder="1" applyAlignment="1" applyProtection="1">
      <alignment horizontal="center"/>
    </xf>
    <xf numFmtId="0" fontId="30" fillId="0" borderId="52" xfId="6" applyFont="1" applyBorder="1" applyAlignment="1">
      <alignment horizontal="center"/>
    </xf>
    <xf numFmtId="0" fontId="20" fillId="0" borderId="41" xfId="6" applyFont="1" applyBorder="1"/>
    <xf numFmtId="0" fontId="27" fillId="0" borderId="41" xfId="6" applyFont="1" applyBorder="1"/>
    <xf numFmtId="0" fontId="30" fillId="0" borderId="41" xfId="6" applyFont="1" applyBorder="1"/>
    <xf numFmtId="0" fontId="21" fillId="0" borderId="40" xfId="6" applyFont="1" applyBorder="1" applyAlignment="1">
      <alignment horizontal="center"/>
    </xf>
    <xf numFmtId="0" fontId="20" fillId="0" borderId="45" xfId="6" applyFont="1" applyBorder="1" applyAlignment="1">
      <alignment horizontal="center" wrapText="1"/>
    </xf>
    <xf numFmtId="0" fontId="20" fillId="0" borderId="41" xfId="6" applyFont="1" applyBorder="1" applyAlignment="1">
      <alignment horizontal="center"/>
    </xf>
    <xf numFmtId="43" fontId="20" fillId="0" borderId="41" xfId="1" applyFont="1" applyBorder="1" applyAlignment="1">
      <alignment horizontal="center"/>
    </xf>
    <xf numFmtId="43" fontId="20" fillId="0" borderId="44" xfId="1" applyFont="1" applyBorder="1" applyAlignment="1">
      <alignment horizontal="center"/>
    </xf>
    <xf numFmtId="0" fontId="46" fillId="0" borderId="38" xfId="6" applyFont="1" applyBorder="1" applyAlignment="1">
      <alignment horizontal="center"/>
    </xf>
    <xf numFmtId="0" fontId="37" fillId="0" borderId="52" xfId="6" applyFont="1" applyBorder="1"/>
    <xf numFmtId="0" fontId="20" fillId="0" borderId="45" xfId="6" applyBorder="1" applyAlignment="1">
      <alignment wrapText="1"/>
    </xf>
    <xf numFmtId="0" fontId="46" fillId="0" borderId="40" xfId="6" applyFont="1" applyBorder="1" applyAlignment="1">
      <alignment horizontal="center"/>
    </xf>
    <xf numFmtId="37" fontId="3" fillId="0" borderId="22" xfId="0" applyFont="1" applyBorder="1" applyAlignment="1" applyProtection="1">
      <alignment horizontal="center"/>
    </xf>
    <xf numFmtId="37" fontId="3" fillId="0" borderId="48" xfId="0" applyFont="1" applyBorder="1" applyAlignment="1" applyProtection="1">
      <alignment horizontal="center"/>
    </xf>
    <xf numFmtId="43" fontId="22" fillId="0" borderId="66" xfId="1" applyFont="1" applyBorder="1" applyProtection="1"/>
    <xf numFmtId="43" fontId="20" fillId="0" borderId="67" xfId="1" applyFont="1" applyBorder="1" applyProtection="1"/>
    <xf numFmtId="43" fontId="20" fillId="0" borderId="66" xfId="1" applyFont="1" applyBorder="1" applyProtection="1"/>
    <xf numFmtId="43" fontId="20" fillId="0" borderId="68" xfId="1" applyFont="1" applyBorder="1" applyProtection="1"/>
    <xf numFmtId="43" fontId="22" fillId="0" borderId="68" xfId="1" applyFont="1" applyBorder="1" applyProtection="1"/>
    <xf numFmtId="43" fontId="20" fillId="0" borderId="0" xfId="0" applyNumberFormat="1" applyFont="1" applyBorder="1" applyAlignment="1">
      <alignment horizontal="center"/>
    </xf>
    <xf numFmtId="39" fontId="20" fillId="0" borderId="69" xfId="6" applyNumberFormat="1" applyBorder="1" applyProtection="1"/>
    <xf numFmtId="43" fontId="31" fillId="0" borderId="0" xfId="1" applyFont="1" applyBorder="1"/>
    <xf numFmtId="43" fontId="31" fillId="0" borderId="38" xfId="1" applyFont="1" applyBorder="1"/>
    <xf numFmtId="0" fontId="20" fillId="0" borderId="0" xfId="6" quotePrefix="1" applyFont="1" applyBorder="1" applyAlignment="1">
      <alignment horizontal="center"/>
    </xf>
    <xf numFmtId="0" fontId="26" fillId="0" borderId="41" xfId="6" applyFont="1" applyBorder="1" applyAlignment="1">
      <alignment horizontal="center"/>
    </xf>
    <xf numFmtId="0" fontId="20" fillId="0" borderId="41" xfId="6" applyBorder="1" applyAlignment="1">
      <alignment horizontal="center" wrapText="1"/>
    </xf>
    <xf numFmtId="0" fontId="31" fillId="0" borderId="41" xfId="6" applyFont="1" applyBorder="1" applyAlignment="1">
      <alignment horizontal="center"/>
    </xf>
    <xf numFmtId="0" fontId="20" fillId="0" borderId="41" xfId="6" applyFont="1" applyBorder="1" applyAlignment="1">
      <alignment horizontal="center" wrapText="1"/>
    </xf>
    <xf numFmtId="0" fontId="26" fillId="0" borderId="41" xfId="6" applyFont="1" applyBorder="1" applyAlignment="1">
      <alignment horizontal="center" wrapText="1"/>
    </xf>
    <xf numFmtId="0" fontId="20" fillId="0" borderId="40" xfId="6" applyBorder="1" applyAlignment="1">
      <alignment horizontal="center"/>
    </xf>
    <xf numFmtId="0" fontId="20" fillId="0" borderId="40" xfId="6" applyFont="1" applyBorder="1" applyAlignment="1">
      <alignment horizontal="center"/>
    </xf>
    <xf numFmtId="0" fontId="20" fillId="0" borderId="41" xfId="6" applyBorder="1" applyAlignment="1">
      <alignment horizontal="center"/>
    </xf>
    <xf numFmtId="37" fontId="0" fillId="0" borderId="17" xfId="0" applyBorder="1" applyAlignment="1" applyProtection="1"/>
    <xf numFmtId="37" fontId="0" fillId="0" borderId="6" xfId="0" applyBorder="1" applyAlignment="1" applyProtection="1"/>
    <xf numFmtId="43" fontId="20" fillId="0" borderId="39" xfId="1" applyFont="1" applyBorder="1" applyProtection="1"/>
    <xf numFmtId="43" fontId="20" fillId="0" borderId="45" xfId="1" applyFont="1" applyBorder="1" applyProtection="1"/>
    <xf numFmtId="0" fontId="20" fillId="0" borderId="46" xfId="6" applyBorder="1"/>
    <xf numFmtId="0" fontId="20" fillId="0" borderId="70" xfId="6" applyBorder="1" applyProtection="1"/>
    <xf numFmtId="37" fontId="3" fillId="0" borderId="18" xfId="0" applyFont="1" applyBorder="1" applyAlignment="1" applyProtection="1">
      <alignment horizontal="center"/>
    </xf>
    <xf numFmtId="37" fontId="3" fillId="0" borderId="5" xfId="0" applyFont="1" applyBorder="1" applyAlignment="1" applyProtection="1">
      <alignment horizontal="center"/>
    </xf>
    <xf numFmtId="0" fontId="30" fillId="0" borderId="39" xfId="5" quotePrefix="1" applyFont="1" applyBorder="1" applyAlignment="1">
      <alignment horizontal="right"/>
    </xf>
    <xf numFmtId="0" fontId="22" fillId="0" borderId="6" xfId="6" applyNumberFormat="1" applyFont="1" applyBorder="1" applyAlignment="1" applyProtection="1">
      <alignment horizontal="center"/>
    </xf>
    <xf numFmtId="43" fontId="22" fillId="0" borderId="40" xfId="1" quotePrefix="1" applyFont="1" applyBorder="1" applyAlignment="1" applyProtection="1">
      <alignment horizontal="center"/>
    </xf>
    <xf numFmtId="43" fontId="20" fillId="0" borderId="21" xfId="1" applyFont="1" applyBorder="1"/>
    <xf numFmtId="43" fontId="31" fillId="0" borderId="48" xfId="1" applyFont="1" applyBorder="1" applyAlignment="1">
      <alignment horizontal="centerContinuous"/>
    </xf>
    <xf numFmtId="43" fontId="31" fillId="0" borderId="39" xfId="1" applyFont="1" applyBorder="1" applyAlignment="1">
      <alignment horizontal="centerContinuous"/>
    </xf>
    <xf numFmtId="43" fontId="20" fillId="0" borderId="48" xfId="1" applyFont="1" applyBorder="1"/>
    <xf numFmtId="43" fontId="22" fillId="0" borderId="71" xfId="1" applyFont="1" applyBorder="1" applyAlignment="1">
      <alignment horizontal="right"/>
    </xf>
    <xf numFmtId="0" fontId="31" fillId="0" borderId="22" xfId="1" applyNumberFormat="1" applyFont="1" applyBorder="1" applyAlignment="1">
      <alignment horizontal="center"/>
    </xf>
    <xf numFmtId="0" fontId="31" fillId="0" borderId="8" xfId="1" applyNumberFormat="1" applyFont="1" applyBorder="1" applyAlignment="1">
      <alignment horizontal="center"/>
    </xf>
    <xf numFmtId="0" fontId="31" fillId="0" borderId="48" xfId="6" applyFont="1" applyBorder="1" applyAlignment="1">
      <alignment horizontal="centerContinuous"/>
    </xf>
    <xf numFmtId="0" fontId="31" fillId="0" borderId="39" xfId="6" applyFont="1" applyBorder="1" applyAlignment="1">
      <alignment horizontal="centerContinuous"/>
    </xf>
    <xf numFmtId="43" fontId="31" fillId="0" borderId="20" xfId="6" applyNumberFormat="1" applyFont="1" applyBorder="1" applyAlignment="1">
      <alignment horizontal="right"/>
    </xf>
    <xf numFmtId="0" fontId="22" fillId="0" borderId="11" xfId="6" quotePrefix="1" applyFont="1" applyBorder="1" applyAlignment="1" applyProtection="1">
      <alignment horizontal="center"/>
    </xf>
    <xf numFmtId="0" fontId="22" fillId="0" borderId="11" xfId="6" applyFont="1" applyBorder="1" applyAlignment="1" applyProtection="1">
      <alignment horizontal="right"/>
    </xf>
    <xf numFmtId="0" fontId="20" fillId="0" borderId="72" xfId="6" applyBorder="1"/>
    <xf numFmtId="0" fontId="30" fillId="0" borderId="6" xfId="6" applyFont="1" applyBorder="1" applyAlignment="1"/>
    <xf numFmtId="0" fontId="30" fillId="0" borderId="8" xfId="6" applyFont="1" applyBorder="1" applyAlignment="1">
      <alignment horizontal="left"/>
    </xf>
    <xf numFmtId="165" fontId="30" fillId="0" borderId="0" xfId="6" applyNumberFormat="1" applyFont="1" applyAlignment="1">
      <alignment horizontal="center"/>
    </xf>
    <xf numFmtId="37" fontId="3" fillId="0" borderId="0" xfId="0" quotePrefix="1" applyFont="1" applyAlignment="1">
      <alignment horizontal="center"/>
    </xf>
    <xf numFmtId="165" fontId="54" fillId="0" borderId="0" xfId="0" applyNumberFormat="1" applyFont="1"/>
    <xf numFmtId="37" fontId="3" fillId="0" borderId="0" xfId="0" quotePrefix="1" applyFont="1" applyAlignment="1">
      <alignment horizontal="left"/>
    </xf>
    <xf numFmtId="0" fontId="37" fillId="0" borderId="11" xfId="6" quotePrefix="1" applyFont="1" applyBorder="1" applyAlignment="1">
      <alignment horizontal="center"/>
    </xf>
    <xf numFmtId="37" fontId="0" fillId="0" borderId="8" xfId="0" quotePrefix="1" applyBorder="1" applyAlignment="1" applyProtection="1">
      <alignment horizontal="left"/>
    </xf>
    <xf numFmtId="37" fontId="17" fillId="0" borderId="7" xfId="0" quotePrefix="1" applyFont="1" applyBorder="1" applyAlignment="1" applyProtection="1">
      <alignment horizontal="left"/>
    </xf>
    <xf numFmtId="37" fontId="3" fillId="0" borderId="0" xfId="0" applyFont="1" applyBorder="1" applyAlignment="1" applyProtection="1">
      <alignment horizontal="center"/>
    </xf>
    <xf numFmtId="0" fontId="30" fillId="0" borderId="0" xfId="6" quotePrefix="1" applyFont="1" applyAlignment="1">
      <alignment horizontal="left"/>
    </xf>
    <xf numFmtId="37" fontId="0" fillId="0" borderId="6" xfId="0" quotePrefix="1" applyBorder="1" applyAlignment="1">
      <alignment horizontal="left"/>
    </xf>
    <xf numFmtId="37" fontId="0" fillId="0" borderId="48" xfId="0" quotePrefix="1" applyBorder="1" applyAlignment="1">
      <alignment horizontal="left"/>
    </xf>
    <xf numFmtId="37" fontId="0" fillId="0" borderId="21" xfId="0" quotePrefix="1" applyBorder="1" applyAlignment="1">
      <alignment horizontal="left"/>
    </xf>
    <xf numFmtId="0" fontId="51" fillId="0" borderId="40" xfId="6" quotePrefix="1" applyFont="1" applyBorder="1" applyAlignment="1">
      <alignment horizontal="center"/>
    </xf>
    <xf numFmtId="0" fontId="51" fillId="0" borderId="40" xfId="6" applyFont="1" applyBorder="1"/>
    <xf numFmtId="0" fontId="51" fillId="0" borderId="40" xfId="6" applyFont="1" applyBorder="1" applyAlignment="1">
      <alignment horizontal="center"/>
    </xf>
    <xf numFmtId="37" fontId="5" fillId="0" borderId="0" xfId="0" quotePrefix="1" applyFont="1" applyAlignment="1">
      <alignment horizontal="left"/>
    </xf>
    <xf numFmtId="37" fontId="3" fillId="0" borderId="0" xfId="0" applyFont="1" applyAlignment="1">
      <alignment vertical="top" wrapText="1"/>
    </xf>
    <xf numFmtId="37" fontId="3" fillId="0" borderId="0" xfId="0" applyFont="1" applyAlignment="1">
      <alignment vertical="top"/>
    </xf>
    <xf numFmtId="37" fontId="55" fillId="0" borderId="113" xfId="0" applyFont="1" applyBorder="1" applyAlignment="1">
      <alignment horizontal="centerContinuous"/>
    </xf>
    <xf numFmtId="37" fontId="55" fillId="0" borderId="113" xfId="0" applyFont="1" applyBorder="1"/>
    <xf numFmtId="37" fontId="55" fillId="0" borderId="114" xfId="0" applyFont="1" applyBorder="1"/>
    <xf numFmtId="37" fontId="55" fillId="0" borderId="115" xfId="0" applyFont="1" applyBorder="1" applyAlignment="1"/>
    <xf numFmtId="37" fontId="15" fillId="0" borderId="116" xfId="0" quotePrefix="1" applyFont="1" applyBorder="1" applyAlignment="1">
      <alignment horizontal="center" vertical="center"/>
    </xf>
    <xf numFmtId="37" fontId="56" fillId="0" borderId="117" xfId="0" quotePrefix="1" applyFont="1" applyBorder="1" applyAlignment="1">
      <alignment horizontal="center" vertical="center" textRotation="66" wrapText="1"/>
    </xf>
    <xf numFmtId="37" fontId="56" fillId="0" borderId="117" xfId="0" applyFont="1" applyBorder="1" applyAlignment="1">
      <alignment vertical="center" textRotation="66" wrapText="1"/>
    </xf>
    <xf numFmtId="37" fontId="56" fillId="0" borderId="118" xfId="0" quotePrefix="1" applyFont="1" applyBorder="1" applyAlignment="1">
      <alignment vertical="center" textRotation="66" wrapText="1"/>
    </xf>
    <xf numFmtId="37" fontId="56" fillId="0" borderId="119" xfId="0" quotePrefix="1" applyFont="1" applyBorder="1" applyAlignment="1">
      <alignment vertical="center" textRotation="66" wrapText="1"/>
    </xf>
    <xf numFmtId="169" fontId="15" fillId="0" borderId="116" xfId="2" applyNumberFormat="1" applyFont="1" applyBorder="1" applyAlignment="1">
      <alignment horizontal="center" vertical="center"/>
    </xf>
    <xf numFmtId="169" fontId="0" fillId="0" borderId="0" xfId="2" applyNumberFormat="1" applyFont="1" applyAlignment="1">
      <alignment horizontal="centerContinuous"/>
    </xf>
    <xf numFmtId="169" fontId="0" fillId="0" borderId="0" xfId="2" applyNumberFormat="1" applyFont="1"/>
    <xf numFmtId="37" fontId="15" fillId="0" borderId="116" xfId="0" quotePrefix="1" applyFont="1" applyBorder="1" applyAlignment="1">
      <alignment horizontal="center" vertical="center" wrapText="1"/>
    </xf>
    <xf numFmtId="0" fontId="22" fillId="0" borderId="0" xfId="6" quotePrefix="1" applyFont="1" applyAlignment="1">
      <alignment horizontal="left"/>
    </xf>
    <xf numFmtId="0" fontId="0" fillId="0" borderId="0" xfId="7" applyFont="1" applyAlignment="1">
      <alignment horizontal="centerContinuous"/>
    </xf>
    <xf numFmtId="0" fontId="0" fillId="0" borderId="6" xfId="7" applyFont="1" applyBorder="1" applyAlignment="1">
      <alignment horizontal="center"/>
    </xf>
    <xf numFmtId="14" fontId="17" fillId="0" borderId="6" xfId="7" applyNumberFormat="1" applyFont="1" applyBorder="1" applyAlignment="1">
      <alignment horizontal="center"/>
    </xf>
    <xf numFmtId="0" fontId="17" fillId="0" borderId="6" xfId="7" applyFont="1" applyBorder="1" applyAlignment="1">
      <alignment horizontal="center"/>
    </xf>
    <xf numFmtId="0" fontId="17" fillId="0" borderId="6" xfId="7" applyFont="1" applyBorder="1"/>
    <xf numFmtId="0" fontId="17" fillId="0" borderId="0" xfId="7" applyFont="1"/>
    <xf numFmtId="20" fontId="20" fillId="0" borderId="6" xfId="8" quotePrefix="1" applyNumberFormat="1" applyBorder="1"/>
    <xf numFmtId="0" fontId="20" fillId="0" borderId="0" xfId="8" applyAlignment="1">
      <alignment vertical="top"/>
    </xf>
    <xf numFmtId="0" fontId="23" fillId="0" borderId="0" xfId="8" applyFont="1" applyAlignment="1">
      <alignment horizontal="center" vertical="top"/>
    </xf>
    <xf numFmtId="168" fontId="20" fillId="0" borderId="6" xfId="8" quotePrefix="1" applyNumberFormat="1" applyBorder="1" applyAlignment="1">
      <alignment horizontal="center"/>
    </xf>
    <xf numFmtId="37" fontId="55" fillId="0" borderId="113" xfId="3" applyFont="1" applyBorder="1"/>
    <xf numFmtId="37" fontId="58" fillId="0" borderId="120" xfId="3" applyFont="1" applyBorder="1" applyAlignment="1">
      <alignment horizontal="left"/>
    </xf>
    <xf numFmtId="37" fontId="58" fillId="0" borderId="121" xfId="3" applyFont="1" applyBorder="1"/>
    <xf numFmtId="37" fontId="58" fillId="0" borderId="122" xfId="3" applyFont="1" applyBorder="1"/>
    <xf numFmtId="37" fontId="58" fillId="0" borderId="122" xfId="3" applyFont="1" applyBorder="1" applyAlignment="1">
      <alignment horizontal="left"/>
    </xf>
    <xf numFmtId="0" fontId="2" fillId="0" borderId="45" xfId="5" applyFont="1" applyBorder="1"/>
    <xf numFmtId="0" fontId="30" fillId="0" borderId="45" xfId="5" applyFont="1" applyBorder="1" applyAlignment="1">
      <alignment horizontal="center"/>
    </xf>
    <xf numFmtId="39" fontId="0" fillId="0" borderId="8" xfId="0" applyNumberFormat="1" applyBorder="1" applyProtection="1"/>
    <xf numFmtId="39" fontId="0" fillId="0" borderId="7" xfId="0" applyNumberFormat="1" applyBorder="1" applyProtection="1"/>
    <xf numFmtId="39" fontId="0" fillId="0" borderId="9" xfId="0" applyNumberFormat="1" applyBorder="1" applyProtection="1"/>
    <xf numFmtId="43" fontId="0" fillId="0" borderId="8" xfId="0" applyNumberFormat="1" applyBorder="1" applyProtection="1"/>
    <xf numFmtId="43" fontId="0" fillId="0" borderId="7" xfId="0" applyNumberFormat="1" applyBorder="1" applyProtection="1"/>
    <xf numFmtId="43" fontId="0" fillId="0" borderId="9" xfId="0" applyNumberFormat="1" applyBorder="1" applyProtection="1"/>
    <xf numFmtId="43" fontId="0" fillId="0" borderId="8" xfId="0" applyNumberFormat="1" applyBorder="1" applyAlignment="1" applyProtection="1">
      <alignment horizontal="fill"/>
    </xf>
    <xf numFmtId="43" fontId="0" fillId="0" borderId="7" xfId="0" applyNumberFormat="1" applyBorder="1" applyAlignment="1" applyProtection="1">
      <alignment horizontal="fill"/>
    </xf>
    <xf numFmtId="43" fontId="0" fillId="0" borderId="7" xfId="0" quotePrefix="1" applyNumberFormat="1" applyBorder="1" applyProtection="1"/>
    <xf numFmtId="43" fontId="0" fillId="0" borderId="9" xfId="0" quotePrefix="1" applyNumberFormat="1" applyBorder="1" applyProtection="1"/>
    <xf numFmtId="43" fontId="0" fillId="0" borderId="10" xfId="0" applyNumberFormat="1" applyBorder="1" applyProtection="1"/>
    <xf numFmtId="43" fontId="0" fillId="0" borderId="3" xfId="0" applyNumberFormat="1" applyBorder="1" applyProtection="1"/>
    <xf numFmtId="43" fontId="0" fillId="0" borderId="4" xfId="0" applyNumberFormat="1" applyBorder="1" applyProtection="1"/>
    <xf numFmtId="37" fontId="0" fillId="0" borderId="8" xfId="0" applyBorder="1" applyAlignment="1" applyProtection="1">
      <alignment horizontal="left" indent="2"/>
    </xf>
    <xf numFmtId="37" fontId="0" fillId="0" borderId="7" xfId="0" applyBorder="1" applyAlignment="1" applyProtection="1">
      <alignment horizontal="left" indent="2"/>
    </xf>
    <xf numFmtId="37" fontId="0" fillId="0" borderId="9" xfId="0" applyBorder="1" applyAlignment="1" applyProtection="1">
      <alignment horizontal="left" indent="2"/>
    </xf>
    <xf numFmtId="43" fontId="16" fillId="0" borderId="4" xfId="0" applyNumberFormat="1" applyFont="1" applyBorder="1" applyAlignment="1" applyProtection="1">
      <alignment horizontal="left" indent="2"/>
    </xf>
    <xf numFmtId="43" fontId="0" fillId="0" borderId="68" xfId="0" applyNumberFormat="1" applyBorder="1" applyProtection="1"/>
    <xf numFmtId="43" fontId="0" fillId="0" borderId="73" xfId="0" applyNumberFormat="1" applyBorder="1" applyProtection="1"/>
    <xf numFmtId="37" fontId="0" fillId="0" borderId="8" xfId="0" applyBorder="1" applyAlignment="1" applyProtection="1">
      <alignment horizontal="left"/>
    </xf>
    <xf numFmtId="43" fontId="0" fillId="0" borderId="11" xfId="0" applyNumberFormat="1" applyBorder="1" applyProtection="1"/>
    <xf numFmtId="43" fontId="0" fillId="0" borderId="2" xfId="0" applyNumberFormat="1" applyBorder="1" applyProtection="1"/>
    <xf numFmtId="43" fontId="0" fillId="0" borderId="5" xfId="0" applyNumberFormat="1" applyBorder="1" applyProtection="1"/>
    <xf numFmtId="43" fontId="0" fillId="0" borderId="9" xfId="0" applyNumberFormat="1" applyBorder="1" applyAlignment="1" applyProtection="1">
      <alignment horizontal="fill"/>
    </xf>
    <xf numFmtId="43" fontId="0" fillId="0" borderId="24" xfId="0" applyNumberFormat="1" applyBorder="1" applyProtection="1"/>
    <xf numFmtId="43" fontId="0" fillId="0" borderId="26" xfId="0" applyNumberFormat="1" applyBorder="1" applyProtection="1"/>
    <xf numFmtId="43" fontId="0" fillId="0" borderId="27" xfId="0" applyNumberFormat="1" applyBorder="1" applyProtection="1"/>
    <xf numFmtId="43" fontId="0" fillId="0" borderId="74" xfId="0" applyNumberFormat="1" applyBorder="1" applyProtection="1"/>
    <xf numFmtId="37" fontId="0" fillId="0" borderId="35" xfId="0" applyBorder="1"/>
    <xf numFmtId="39" fontId="0" fillId="0" borderId="8" xfId="0" applyNumberFormat="1" applyBorder="1" applyAlignment="1" applyProtection="1">
      <alignment horizontal="fill"/>
    </xf>
    <xf numFmtId="39" fontId="0" fillId="0" borderId="7" xfId="0" applyNumberFormat="1" applyBorder="1" applyAlignment="1" applyProtection="1">
      <alignment horizontal="fill"/>
    </xf>
    <xf numFmtId="39" fontId="0" fillId="0" borderId="10" xfId="0" applyNumberFormat="1" applyBorder="1" applyProtection="1"/>
    <xf numFmtId="39" fontId="0" fillId="0" borderId="3" xfId="0" applyNumberFormat="1" applyBorder="1" applyProtection="1"/>
    <xf numFmtId="43" fontId="0" fillId="0" borderId="12" xfId="0" applyNumberFormat="1" applyBorder="1" applyProtection="1"/>
    <xf numFmtId="43" fontId="0" fillId="0" borderId="13" xfId="0" applyNumberFormat="1" applyBorder="1" applyProtection="1"/>
    <xf numFmtId="43" fontId="0" fillId="0" borderId="14" xfId="0" applyNumberFormat="1" applyBorder="1" applyProtection="1"/>
    <xf numFmtId="43" fontId="0" fillId="0" borderId="14" xfId="0" quotePrefix="1" applyNumberFormat="1" applyBorder="1" applyProtection="1"/>
    <xf numFmtId="43" fontId="0" fillId="0" borderId="75" xfId="0" applyNumberFormat="1" applyBorder="1" applyProtection="1"/>
    <xf numFmtId="43" fontId="0" fillId="0" borderId="56" xfId="0" applyNumberFormat="1" applyBorder="1" applyProtection="1"/>
    <xf numFmtId="43" fontId="0" fillId="0" borderId="77" xfId="0" applyNumberFormat="1" applyBorder="1" applyProtection="1"/>
    <xf numFmtId="0" fontId="30" fillId="0" borderId="6" xfId="6" quotePrefix="1" applyFont="1" applyBorder="1" applyAlignment="1">
      <alignment horizontal="center"/>
    </xf>
    <xf numFmtId="43" fontId="0" fillId="0" borderId="68" xfId="0" quotePrefix="1" applyNumberFormat="1" applyBorder="1" applyProtection="1"/>
    <xf numFmtId="43" fontId="0" fillId="0" borderId="66" xfId="0" quotePrefix="1" applyNumberFormat="1" applyBorder="1" applyProtection="1"/>
    <xf numFmtId="43" fontId="0" fillId="0" borderId="66" xfId="0" applyNumberFormat="1" applyBorder="1" applyProtection="1"/>
    <xf numFmtId="37" fontId="0" fillId="0" borderId="6" xfId="0" applyBorder="1" applyAlignment="1" applyProtection="1">
      <alignment horizontal="left" indent="1"/>
    </xf>
    <xf numFmtId="37" fontId="0" fillId="0" borderId="6" xfId="0" applyBorder="1" applyAlignment="1" applyProtection="1">
      <alignment horizontal="left"/>
    </xf>
    <xf numFmtId="37" fontId="0" fillId="0" borderId="7" xfId="0" applyFill="1" applyBorder="1" applyAlignment="1" applyProtection="1">
      <alignment horizontal="center"/>
    </xf>
    <xf numFmtId="43" fontId="0" fillId="0" borderId="78" xfId="0" applyNumberFormat="1" applyBorder="1" applyProtection="1"/>
    <xf numFmtId="43" fontId="0" fillId="0" borderId="0" xfId="0" applyNumberFormat="1"/>
    <xf numFmtId="37" fontId="49" fillId="0" borderId="7" xfId="0" quotePrefix="1" applyFont="1" applyBorder="1" applyAlignment="1" applyProtection="1">
      <alignment horizontal="center"/>
    </xf>
    <xf numFmtId="37" fontId="49" fillId="0" borderId="7" xfId="0" applyFont="1" applyBorder="1" applyAlignment="1" applyProtection="1">
      <alignment horizontal="center"/>
    </xf>
    <xf numFmtId="37" fontId="49" fillId="0" borderId="80" xfId="0" applyFont="1" applyBorder="1" applyAlignment="1" applyProtection="1">
      <alignment horizontal="center"/>
    </xf>
    <xf numFmtId="37" fontId="49" fillId="0" borderId="3" xfId="0" applyFont="1" applyBorder="1" applyAlignment="1" applyProtection="1">
      <alignment horizontal="center"/>
    </xf>
    <xf numFmtId="37" fontId="8" fillId="0" borderId="7" xfId="0" applyFont="1" applyBorder="1" applyAlignment="1" applyProtection="1">
      <alignment horizontal="left" indent="1"/>
    </xf>
    <xf numFmtId="37" fontId="8" fillId="0" borderId="2" xfId="0" applyFont="1" applyBorder="1" applyAlignment="1" applyProtection="1">
      <alignment horizontal="left" indent="1"/>
    </xf>
    <xf numFmtId="43" fontId="0" fillId="0" borderId="4" xfId="0" applyNumberFormat="1" applyBorder="1" applyAlignment="1" applyProtection="1">
      <alignment horizontal="right"/>
    </xf>
    <xf numFmtId="43" fontId="0" fillId="0" borderId="82" xfId="0" applyNumberFormat="1" applyBorder="1" applyProtection="1"/>
    <xf numFmtId="43" fontId="0" fillId="0" borderId="83" xfId="0" applyNumberFormat="1" applyBorder="1" applyProtection="1"/>
    <xf numFmtId="43" fontId="0" fillId="0" borderId="84" xfId="0" applyNumberFormat="1" applyBorder="1" applyProtection="1"/>
    <xf numFmtId="37" fontId="0" fillId="0" borderId="7" xfId="0" applyBorder="1" applyAlignment="1" applyProtection="1">
      <alignment horizontal="left" indent="1"/>
    </xf>
    <xf numFmtId="37" fontId="49" fillId="0" borderId="2" xfId="0" applyFont="1" applyBorder="1" applyProtection="1"/>
    <xf numFmtId="43" fontId="0" fillId="0" borderId="84" xfId="0" quotePrefix="1" applyNumberFormat="1" applyBorder="1" applyProtection="1"/>
    <xf numFmtId="43" fontId="0" fillId="0" borderId="85" xfId="0" applyNumberFormat="1" applyBorder="1" applyProtection="1"/>
    <xf numFmtId="43" fontId="0" fillId="0" borderId="86" xfId="0" applyNumberFormat="1" applyBorder="1" applyProtection="1"/>
    <xf numFmtId="43" fontId="0" fillId="0" borderId="87" xfId="0" applyNumberFormat="1" applyBorder="1" applyProtection="1"/>
    <xf numFmtId="43" fontId="0" fillId="0" borderId="88" xfId="0" applyNumberFormat="1" applyBorder="1" applyProtection="1"/>
    <xf numFmtId="43" fontId="0" fillId="0" borderId="68" xfId="0" applyNumberFormat="1" applyBorder="1" applyAlignment="1" applyProtection="1">
      <alignment horizontal="fill"/>
    </xf>
    <xf numFmtId="43" fontId="0" fillId="0" borderId="66" xfId="0" applyNumberFormat="1" applyBorder="1" applyAlignment="1" applyProtection="1">
      <alignment horizontal="fill"/>
    </xf>
    <xf numFmtId="43" fontId="0" fillId="0" borderId="89" xfId="0" applyNumberFormat="1" applyBorder="1" applyAlignment="1" applyProtection="1">
      <alignment horizontal="fill"/>
    </xf>
    <xf numFmtId="37" fontId="5" fillId="0" borderId="7" xfId="0" applyFont="1" applyBorder="1" applyAlignment="1" applyProtection="1">
      <alignment horizontal="left" indent="1"/>
    </xf>
    <xf numFmtId="37" fontId="5" fillId="0" borderId="7" xfId="0" applyFont="1" applyBorder="1" applyAlignment="1" applyProtection="1">
      <alignment horizontal="left" indent="2"/>
    </xf>
    <xf numFmtId="43" fontId="0" fillId="0" borderId="90" xfId="0" applyNumberFormat="1" applyBorder="1" applyProtection="1"/>
    <xf numFmtId="43" fontId="0" fillId="0" borderId="75" xfId="0" applyNumberFormat="1" applyBorder="1" applyAlignment="1" applyProtection="1">
      <alignment horizontal="fill"/>
    </xf>
    <xf numFmtId="43" fontId="0" fillId="0" borderId="91" xfId="0" applyNumberFormat="1" applyBorder="1" applyProtection="1"/>
    <xf numFmtId="43" fontId="0" fillId="0" borderId="92" xfId="0" applyNumberFormat="1" applyBorder="1" applyProtection="1"/>
    <xf numFmtId="43" fontId="0" fillId="0" borderId="93" xfId="0" applyNumberFormat="1" applyBorder="1" applyProtection="1"/>
    <xf numFmtId="37" fontId="0" fillId="0" borderId="94" xfId="0" applyBorder="1" applyProtection="1"/>
    <xf numFmtId="37" fontId="0" fillId="0" borderId="66" xfId="0" applyBorder="1" applyAlignment="1" applyProtection="1">
      <alignment horizontal="center"/>
    </xf>
    <xf numFmtId="0" fontId="20" fillId="0" borderId="123" xfId="6" applyBorder="1"/>
    <xf numFmtId="0" fontId="2" fillId="0" borderId="123" xfId="6" applyFont="1" applyBorder="1"/>
    <xf numFmtId="0" fontId="2" fillId="0" borderId="6" xfId="6" applyFont="1" applyBorder="1" applyProtection="1"/>
    <xf numFmtId="43" fontId="0" fillId="0" borderId="8" xfId="0" applyNumberFormat="1" applyBorder="1"/>
    <xf numFmtId="43" fontId="0" fillId="0" borderId="11" xfId="0" applyNumberFormat="1" applyBorder="1"/>
    <xf numFmtId="43" fontId="0" fillId="0" borderId="10" xfId="0" applyNumberFormat="1" applyBorder="1"/>
    <xf numFmtId="43" fontId="16" fillId="0" borderId="8" xfId="0" applyNumberFormat="1" applyFont="1" applyBorder="1"/>
    <xf numFmtId="43" fontId="16" fillId="0" borderId="7" xfId="0" applyNumberFormat="1" applyFont="1" applyBorder="1"/>
    <xf numFmtId="43" fontId="16" fillId="0" borderId="6" xfId="0" applyNumberFormat="1" applyFont="1" applyBorder="1"/>
    <xf numFmtId="43" fontId="16" fillId="0" borderId="11" xfId="0" applyNumberFormat="1" applyFont="1" applyBorder="1"/>
    <xf numFmtId="43" fontId="16" fillId="0" borderId="2" xfId="0" applyNumberFormat="1" applyFont="1" applyBorder="1"/>
    <xf numFmtId="43" fontId="16" fillId="0" borderId="0" xfId="0" applyNumberFormat="1" applyFont="1"/>
    <xf numFmtId="43" fontId="16" fillId="0" borderId="12" xfId="0" applyNumberFormat="1" applyFont="1" applyBorder="1"/>
    <xf numFmtId="43" fontId="16" fillId="0" borderId="13" xfId="0" applyNumberFormat="1" applyFont="1" applyBorder="1"/>
    <xf numFmtId="43" fontId="16" fillId="0" borderId="15" xfId="0" applyNumberFormat="1" applyFont="1" applyBorder="1"/>
    <xf numFmtId="43" fontId="16" fillId="0" borderId="10" xfId="0" applyNumberFormat="1" applyFont="1" applyBorder="1"/>
    <xf numFmtId="43" fontId="16" fillId="0" borderId="3" xfId="0" applyNumberFormat="1" applyFont="1" applyBorder="1"/>
    <xf numFmtId="43" fontId="16" fillId="0" borderId="1" xfId="0" applyNumberFormat="1" applyFont="1" applyBorder="1"/>
    <xf numFmtId="37" fontId="16" fillId="0" borderId="17" xfId="0" quotePrefix="1" applyFont="1" applyBorder="1" applyAlignment="1">
      <alignment horizontal="left"/>
    </xf>
    <xf numFmtId="43" fontId="16" fillId="0" borderId="20" xfId="0" applyNumberFormat="1" applyFont="1" applyBorder="1"/>
    <xf numFmtId="43" fontId="16" fillId="0" borderId="6" xfId="0" applyNumberFormat="1" applyFont="1" applyBorder="1" applyAlignment="1">
      <alignment horizontal="centerContinuous"/>
    </xf>
    <xf numFmtId="4" fontId="33" fillId="0" borderId="37" xfId="0" applyNumberFormat="1" applyFont="1" applyFill="1" applyBorder="1" applyAlignment="1"/>
    <xf numFmtId="0" fontId="20" fillId="0" borderId="124" xfId="6" applyBorder="1"/>
    <xf numFmtId="4" fontId="33" fillId="0" borderId="124" xfId="0" applyNumberFormat="1" applyFont="1" applyFill="1" applyBorder="1" applyAlignment="1"/>
    <xf numFmtId="4" fontId="33" fillId="0" borderId="0" xfId="0" applyNumberFormat="1" applyFont="1" applyFill="1" applyBorder="1" applyAlignment="1"/>
    <xf numFmtId="4" fontId="20" fillId="0" borderId="37" xfId="0" applyNumberFormat="1" applyFont="1" applyFill="1" applyBorder="1" applyAlignment="1"/>
    <xf numFmtId="16" fontId="20" fillId="0" borderId="45" xfId="6" applyNumberFormat="1" applyFont="1" applyBorder="1" applyAlignment="1">
      <alignment horizontal="center"/>
    </xf>
    <xf numFmtId="0" fontId="20" fillId="0" borderId="45" xfId="6" applyFont="1" applyBorder="1" applyAlignment="1">
      <alignment horizontal="center"/>
    </xf>
    <xf numFmtId="41" fontId="20" fillId="0" borderId="45" xfId="1" applyNumberFormat="1" applyFont="1" applyBorder="1"/>
    <xf numFmtId="41" fontId="20" fillId="0" borderId="45" xfId="6" applyNumberFormat="1" applyBorder="1"/>
    <xf numFmtId="4" fontId="20" fillId="0" borderId="45" xfId="0" applyNumberFormat="1" applyFont="1" applyFill="1" applyBorder="1" applyAlignment="1"/>
    <xf numFmtId="16" fontId="2" fillId="0" borderId="45" xfId="6" applyNumberFormat="1" applyFont="1" applyBorder="1" applyAlignment="1">
      <alignment horizontal="center"/>
    </xf>
    <xf numFmtId="0" fontId="2" fillId="0" borderId="45" xfId="6" applyFont="1" applyBorder="1" applyAlignment="1">
      <alignment horizontal="center"/>
    </xf>
    <xf numFmtId="0" fontId="48" fillId="0" borderId="0" xfId="6" applyFont="1"/>
    <xf numFmtId="0" fontId="22" fillId="0" borderId="0" xfId="6" applyFont="1" applyAlignment="1">
      <alignment horizontal="left"/>
    </xf>
    <xf numFmtId="0" fontId="41" fillId="0" borderId="0" xfId="6" applyFont="1" applyAlignment="1">
      <alignment horizontal="center"/>
    </xf>
    <xf numFmtId="0" fontId="30" fillId="0" borderId="22" xfId="6" quotePrefix="1" applyFont="1" applyBorder="1" applyAlignment="1">
      <alignment horizontal="left"/>
    </xf>
    <xf numFmtId="43" fontId="3" fillId="0" borderId="6" xfId="0" applyNumberFormat="1" applyFont="1" applyBorder="1"/>
    <xf numFmtId="43" fontId="3" fillId="0" borderId="25" xfId="0" applyNumberFormat="1" applyFont="1" applyBorder="1" applyAlignment="1" applyProtection="1">
      <alignment horizontal="center"/>
    </xf>
    <xf numFmtId="43" fontId="3" fillId="0" borderId="6" xfId="0" applyNumberFormat="1" applyFont="1" applyBorder="1" applyProtection="1"/>
    <xf numFmtId="43" fontId="0" fillId="0" borderId="6" xfId="0" applyNumberFormat="1" applyBorder="1" applyProtection="1"/>
    <xf numFmtId="43" fontId="3" fillId="0" borderId="0" xfId="0" applyNumberFormat="1" applyFont="1"/>
    <xf numFmtId="43" fontId="3" fillId="0" borderId="2" xfId="0" applyNumberFormat="1" applyFont="1" applyBorder="1"/>
    <xf numFmtId="43" fontId="3" fillId="0" borderId="0" xfId="0" applyNumberFormat="1" applyFont="1" applyProtection="1"/>
    <xf numFmtId="43" fontId="3" fillId="0" borderId="7" xfId="0" applyNumberFormat="1" applyFont="1" applyBorder="1"/>
    <xf numFmtId="43" fontId="3" fillId="0" borderId="0" xfId="0" applyNumberFormat="1" applyFont="1" applyAlignment="1">
      <alignment horizontal="centerContinuous"/>
    </xf>
    <xf numFmtId="43" fontId="3" fillId="0" borderId="54" xfId="0" applyNumberFormat="1" applyFont="1" applyBorder="1" applyAlignment="1">
      <alignment horizontal="centerContinuous"/>
    </xf>
    <xf numFmtId="43" fontId="3" fillId="0" borderId="55" xfId="0" applyNumberFormat="1" applyFont="1" applyBorder="1" applyAlignment="1">
      <alignment horizontal="center"/>
    </xf>
    <xf numFmtId="43" fontId="3" fillId="0" borderId="15" xfId="0" applyNumberFormat="1" applyFont="1" applyBorder="1" applyProtection="1"/>
    <xf numFmtId="43" fontId="0" fillId="0" borderId="15" xfId="0" applyNumberFormat="1" applyBorder="1" applyProtection="1"/>
    <xf numFmtId="43" fontId="3" fillId="0" borderId="1" xfId="0" applyNumberFormat="1" applyFont="1" applyBorder="1"/>
    <xf numFmtId="43" fontId="3" fillId="0" borderId="95" xfId="0" applyNumberFormat="1" applyFont="1" applyBorder="1" applyAlignment="1">
      <alignment horizontal="center"/>
    </xf>
    <xf numFmtId="43" fontId="3" fillId="0" borderId="1" xfId="0" applyNumberFormat="1" applyFont="1" applyBorder="1" applyProtection="1"/>
    <xf numFmtId="43" fontId="0" fillId="0" borderId="1" xfId="0" applyNumberFormat="1" applyBorder="1" applyProtection="1"/>
    <xf numFmtId="43" fontId="60" fillId="0" borderId="6" xfId="0" applyNumberFormat="1" applyFont="1" applyBorder="1"/>
    <xf numFmtId="43" fontId="0" fillId="0" borderId="6" xfId="0" applyNumberFormat="1" applyFont="1" applyBorder="1" applyProtection="1"/>
    <xf numFmtId="43" fontId="0" fillId="0" borderId="6" xfId="0" applyNumberFormat="1" applyBorder="1" applyAlignment="1" applyProtection="1">
      <alignment horizontal="center"/>
    </xf>
    <xf numFmtId="43" fontId="0" fillId="0" borderId="28" xfId="0" applyNumberFormat="1" applyBorder="1" applyProtection="1"/>
    <xf numFmtId="43" fontId="20" fillId="0" borderId="39" xfId="6" applyNumberFormat="1" applyBorder="1"/>
    <xf numFmtId="43" fontId="20" fillId="0" borderId="45" xfId="6" applyNumberFormat="1" applyBorder="1"/>
    <xf numFmtId="43" fontId="20" fillId="0" borderId="20" xfId="6" applyNumberFormat="1" applyBorder="1"/>
    <xf numFmtId="43" fontId="20" fillId="0" borderId="6" xfId="1" applyNumberFormat="1" applyFont="1" applyBorder="1"/>
    <xf numFmtId="43" fontId="20" fillId="0" borderId="41" xfId="1" applyNumberFormat="1" applyFont="1" applyBorder="1"/>
    <xf numFmtId="43" fontId="20" fillId="0" borderId="8" xfId="1" applyNumberFormat="1" applyFont="1" applyBorder="1"/>
    <xf numFmtId="43" fontId="20" fillId="0" borderId="15" xfId="1" applyNumberFormat="1" applyFont="1" applyBorder="1"/>
    <xf numFmtId="43" fontId="20" fillId="0" borderId="44" xfId="1" applyNumberFormat="1" applyFont="1" applyBorder="1"/>
    <xf numFmtId="43" fontId="34" fillId="0" borderId="40" xfId="6" applyNumberFormat="1" applyFont="1" applyBorder="1"/>
    <xf numFmtId="0" fontId="22" fillId="0" borderId="96" xfId="6" applyFont="1" applyBorder="1" applyAlignment="1">
      <alignment horizontal="center"/>
    </xf>
    <xf numFmtId="3" fontId="58" fillId="0" borderId="0" xfId="4"/>
    <xf numFmtId="3" fontId="58" fillId="0" borderId="3" xfId="4" applyBorder="1"/>
    <xf numFmtId="3" fontId="58" fillId="0" borderId="1" xfId="4" applyBorder="1"/>
    <xf numFmtId="3" fontId="58" fillId="0" borderId="7" xfId="4" applyBorder="1"/>
    <xf numFmtId="3" fontId="58" fillId="0" borderId="6" xfId="4" applyBorder="1"/>
    <xf numFmtId="3" fontId="62" fillId="0" borderId="0" xfId="4" applyFont="1"/>
    <xf numFmtId="3" fontId="58" fillId="0" borderId="2" xfId="4" applyBorder="1"/>
    <xf numFmtId="3" fontId="58" fillId="0" borderId="97" xfId="4" applyBorder="1"/>
    <xf numFmtId="3" fontId="63" fillId="0" borderId="0" xfId="4" applyFont="1"/>
    <xf numFmtId="3" fontId="58" fillId="0" borderId="6" xfId="4" applyBorder="1" applyAlignment="1">
      <alignment horizontal="right"/>
    </xf>
    <xf numFmtId="3" fontId="58" fillId="0" borderId="0" xfId="4" applyAlignment="1">
      <alignment horizontal="center"/>
    </xf>
    <xf numFmtId="3" fontId="58" fillId="0" borderId="55" xfId="4" applyBorder="1"/>
    <xf numFmtId="3" fontId="58" fillId="0" borderId="54" xfId="4" applyBorder="1"/>
    <xf numFmtId="37" fontId="58" fillId="0" borderId="55" xfId="4" applyNumberFormat="1" applyBorder="1" applyProtection="1"/>
    <xf numFmtId="43" fontId="58" fillId="0" borderId="6" xfId="4" applyNumberFormat="1" applyBorder="1" applyProtection="1"/>
    <xf numFmtId="3" fontId="58" fillId="0" borderId="6" xfId="4" applyFont="1" applyBorder="1"/>
    <xf numFmtId="43" fontId="58" fillId="0" borderId="0" xfId="4" applyNumberFormat="1"/>
    <xf numFmtId="3" fontId="58" fillId="0" borderId="0" xfId="4" applyFont="1"/>
    <xf numFmtId="3" fontId="62" fillId="0" borderId="0" xfId="4" applyFont="1" applyAlignment="1">
      <alignment horizontal="center"/>
    </xf>
    <xf numFmtId="10" fontId="58" fillId="0" borderId="45" xfId="4" applyNumberFormat="1" applyBorder="1" applyAlignment="1" applyProtection="1">
      <alignment horizontal="right"/>
    </xf>
    <xf numFmtId="37" fontId="58" fillId="0" borderId="54" xfId="4" applyNumberFormat="1" applyBorder="1" applyProtection="1"/>
    <xf numFmtId="43" fontId="58" fillId="0" borderId="0" xfId="4" applyNumberFormat="1" applyProtection="1"/>
    <xf numFmtId="37" fontId="58" fillId="0" borderId="0" xfId="4" applyNumberFormat="1" applyProtection="1"/>
    <xf numFmtId="3" fontId="58" fillId="0" borderId="6" xfId="4" applyFont="1" applyBorder="1" applyAlignment="1">
      <alignment horizontal="center"/>
    </xf>
    <xf numFmtId="37" fontId="58" fillId="0" borderId="22" xfId="4" applyNumberFormat="1" applyBorder="1" applyAlignment="1" applyProtection="1">
      <alignment horizontal="center"/>
    </xf>
    <xf numFmtId="37" fontId="58" fillId="0" borderId="6" xfId="4" applyNumberFormat="1" applyBorder="1" applyAlignment="1" applyProtection="1">
      <alignment horizontal="center"/>
    </xf>
    <xf numFmtId="37" fontId="58" fillId="0" borderId="22" xfId="4" applyNumberFormat="1" applyBorder="1" applyProtection="1"/>
    <xf numFmtId="43" fontId="58" fillId="0" borderId="6" xfId="4" applyNumberFormat="1" applyBorder="1" applyAlignment="1" applyProtection="1">
      <alignment horizontal="center"/>
    </xf>
    <xf numFmtId="3" fontId="58" fillId="0" borderId="0" xfId="4" applyFont="1" applyAlignment="1">
      <alignment horizontal="center"/>
    </xf>
    <xf numFmtId="37" fontId="58" fillId="0" borderId="6" xfId="4" applyNumberFormat="1" applyBorder="1" applyProtection="1"/>
    <xf numFmtId="37" fontId="58" fillId="0" borderId="21" xfId="4" applyNumberFormat="1" applyBorder="1" applyProtection="1"/>
    <xf numFmtId="3" fontId="64" fillId="0" borderId="0" xfId="4" applyFont="1" applyAlignment="1">
      <alignment horizontal="center"/>
    </xf>
    <xf numFmtId="3" fontId="65" fillId="0" borderId="0" xfId="4" applyFont="1"/>
    <xf numFmtId="43" fontId="58" fillId="0" borderId="75" xfId="4" applyNumberFormat="1" applyBorder="1"/>
    <xf numFmtId="43" fontId="58" fillId="0" borderId="97" xfId="4" applyNumberFormat="1" applyBorder="1"/>
    <xf numFmtId="43" fontId="58" fillId="0" borderId="78" xfId="4" applyNumberFormat="1" applyBorder="1"/>
    <xf numFmtId="43" fontId="58" fillId="0" borderId="6" xfId="4" applyNumberFormat="1" applyBorder="1"/>
    <xf numFmtId="0" fontId="0" fillId="0" borderId="6" xfId="7" applyFont="1" applyBorder="1"/>
    <xf numFmtId="37" fontId="58" fillId="0" borderId="0" xfId="0" applyFont="1" applyBorder="1" applyAlignment="1">
      <alignment vertical="center" wrapText="1"/>
    </xf>
    <xf numFmtId="37" fontId="15" fillId="0" borderId="11" xfId="0" applyFont="1" applyBorder="1" applyAlignment="1">
      <alignment horizontal="center"/>
    </xf>
    <xf numFmtId="37" fontId="0" fillId="0" borderId="0" xfId="0" applyBorder="1"/>
    <xf numFmtId="4" fontId="58" fillId="0" borderId="11" xfId="0" applyNumberFormat="1" applyFont="1" applyFill="1" applyBorder="1" applyAlignment="1">
      <alignment horizontal="justify" vertical="center" wrapText="1"/>
    </xf>
    <xf numFmtId="37" fontId="0" fillId="0" borderId="11" xfId="0" applyBorder="1" applyAlignment="1">
      <alignment horizontal="justify"/>
    </xf>
    <xf numFmtId="37" fontId="67" fillId="0" borderId="22" xfId="0" applyFont="1" applyBorder="1" applyAlignment="1">
      <alignment vertical="center"/>
    </xf>
    <xf numFmtId="4" fontId="58" fillId="0" borderId="21" xfId="0" applyNumberFormat="1" applyFont="1" applyFill="1" applyBorder="1" applyAlignment="1">
      <alignment vertical="center" wrapText="1"/>
    </xf>
    <xf numFmtId="4" fontId="58" fillId="0" borderId="0" xfId="0" applyNumberFormat="1" applyFont="1" applyFill="1" applyBorder="1" applyAlignment="1">
      <alignment vertical="center" wrapText="1"/>
    </xf>
    <xf numFmtId="37" fontId="58" fillId="0" borderId="0" xfId="0" quotePrefix="1" applyFont="1" applyAlignment="1"/>
    <xf numFmtId="37" fontId="67" fillId="0" borderId="21" xfId="0" applyFont="1" applyBorder="1" applyAlignment="1">
      <alignment vertical="center" wrapText="1"/>
    </xf>
    <xf numFmtId="37" fontId="67" fillId="0" borderId="0" xfId="0" applyFont="1" applyBorder="1" applyAlignment="1">
      <alignment vertical="center" wrapText="1"/>
    </xf>
    <xf numFmtId="44" fontId="1" fillId="0" borderId="45" xfId="5" applyNumberFormat="1" applyBorder="1"/>
    <xf numFmtId="37" fontId="0" fillId="0" borderId="97" xfId="0" applyBorder="1" applyProtection="1"/>
    <xf numFmtId="37" fontId="0" fillId="0" borderId="75" xfId="0" applyBorder="1" applyAlignment="1" applyProtection="1">
      <alignment horizontal="fill"/>
    </xf>
    <xf numFmtId="37" fontId="0" fillId="0" borderId="98" xfId="0" applyBorder="1" applyProtection="1"/>
    <xf numFmtId="37" fontId="0" fillId="0" borderId="99" xfId="0" applyBorder="1" applyProtection="1"/>
    <xf numFmtId="37" fontId="0" fillId="0" borderId="6" xfId="0" applyBorder="1" applyAlignment="1" applyProtection="1">
      <alignment horizontal="left" indent="2"/>
    </xf>
    <xf numFmtId="37" fontId="3" fillId="0" borderId="1" xfId="0" applyFont="1" applyBorder="1" applyAlignment="1" applyProtection="1">
      <alignment horizontal="center"/>
    </xf>
    <xf numFmtId="37" fontId="0" fillId="0" borderId="0" xfId="0" applyAlignment="1" applyProtection="1">
      <alignment horizontal="center"/>
    </xf>
    <xf numFmtId="37" fontId="0" fillId="0" borderId="1" xfId="0" applyFill="1" applyBorder="1" applyProtection="1"/>
    <xf numFmtId="37" fontId="3" fillId="0" borderId="1" xfId="0" applyFont="1" applyFill="1" applyBorder="1" applyProtection="1"/>
    <xf numFmtId="37" fontId="4" fillId="0" borderId="1" xfId="0" applyFont="1" applyFill="1" applyBorder="1" applyProtection="1"/>
    <xf numFmtId="37" fontId="4" fillId="0" borderId="0" xfId="0" applyFont="1" applyFill="1" applyProtection="1"/>
    <xf numFmtId="37" fontId="3" fillId="0" borderId="2" xfId="0" applyFont="1" applyFill="1" applyBorder="1" applyProtection="1"/>
    <xf numFmtId="37" fontId="5" fillId="0" borderId="2" xfId="0" applyFont="1" applyFill="1" applyBorder="1" applyAlignment="1" applyProtection="1">
      <alignment horizontal="center"/>
    </xf>
    <xf numFmtId="37" fontId="0" fillId="0" borderId="0" xfId="0" applyFill="1" applyProtection="1"/>
    <xf numFmtId="37" fontId="3" fillId="0" borderId="0" xfId="0" applyFont="1" applyFill="1" applyProtection="1"/>
    <xf numFmtId="37" fontId="3" fillId="0" borderId="5" xfId="0" applyFont="1" applyFill="1" applyBorder="1" applyProtection="1"/>
    <xf numFmtId="37" fontId="3" fillId="0" borderId="3" xfId="0" applyFont="1" applyFill="1" applyBorder="1" applyProtection="1"/>
    <xf numFmtId="37" fontId="5" fillId="0" borderId="3" xfId="0" applyFont="1" applyFill="1" applyBorder="1" applyAlignment="1" applyProtection="1">
      <alignment horizontal="center"/>
    </xf>
    <xf numFmtId="37" fontId="3" fillId="0" borderId="4" xfId="0" applyFont="1" applyFill="1" applyBorder="1" applyProtection="1"/>
    <xf numFmtId="37" fontId="0" fillId="0" borderId="6" xfId="0" applyFill="1" applyBorder="1" applyProtection="1"/>
    <xf numFmtId="37" fontId="0" fillId="0" borderId="7" xfId="0" applyFill="1" applyBorder="1" applyProtection="1"/>
    <xf numFmtId="37" fontId="49" fillId="0" borderId="7" xfId="0" applyFont="1" applyFill="1" applyBorder="1" applyAlignment="1" applyProtection="1">
      <alignment horizontal="center"/>
    </xf>
    <xf numFmtId="43" fontId="0" fillId="0" borderId="8" xfId="0" applyNumberFormat="1" applyFill="1" applyBorder="1" applyProtection="1"/>
    <xf numFmtId="43" fontId="0" fillId="0" borderId="7" xfId="0" applyNumberFormat="1" applyFill="1" applyBorder="1" applyProtection="1"/>
    <xf numFmtId="43" fontId="0" fillId="0" borderId="56" xfId="0" applyNumberFormat="1" applyFill="1" applyBorder="1" applyProtection="1"/>
    <xf numFmtId="43" fontId="0" fillId="0" borderId="9" xfId="0" applyNumberFormat="1" applyFill="1" applyBorder="1" applyProtection="1"/>
    <xf numFmtId="10" fontId="0" fillId="0" borderId="0" xfId="0" applyNumberFormat="1" applyFill="1" applyProtection="1"/>
    <xf numFmtId="37" fontId="0" fillId="0" borderId="6" xfId="0" applyFill="1" applyBorder="1" applyAlignment="1" applyProtection="1">
      <alignment horizontal="left" indent="1"/>
    </xf>
    <xf numFmtId="43" fontId="0" fillId="0" borderId="7" xfId="0" quotePrefix="1" applyNumberFormat="1" applyFill="1" applyBorder="1" applyProtection="1"/>
    <xf numFmtId="37" fontId="0" fillId="0" borderId="30" xfId="0" applyFill="1" applyBorder="1" applyProtection="1"/>
    <xf numFmtId="37" fontId="49" fillId="0" borderId="29" xfId="0" applyFont="1" applyFill="1" applyBorder="1" applyAlignment="1" applyProtection="1">
      <alignment horizontal="center"/>
    </xf>
    <xf numFmtId="43" fontId="0" fillId="0" borderId="10" xfId="0" applyNumberFormat="1" applyFill="1" applyBorder="1" applyProtection="1"/>
    <xf numFmtId="43" fontId="0" fillId="0" borderId="3" xfId="0" applyNumberFormat="1" applyFill="1" applyBorder="1" applyProtection="1"/>
    <xf numFmtId="43" fontId="0" fillId="0" borderId="73" xfId="0" applyNumberFormat="1" applyFill="1" applyBorder="1" applyProtection="1"/>
    <xf numFmtId="43" fontId="0" fillId="0" borderId="4" xfId="0" applyNumberFormat="1" applyFill="1" applyBorder="1" applyProtection="1"/>
    <xf numFmtId="37" fontId="0" fillId="0" borderId="0" xfId="0" applyFill="1" applyAlignment="1">
      <alignment horizontal="center"/>
    </xf>
    <xf numFmtId="43" fontId="0" fillId="0" borderId="0" xfId="0" applyNumberFormat="1" applyFill="1"/>
    <xf numFmtId="37" fontId="0" fillId="0" borderId="0" xfId="0" applyFill="1" applyAlignment="1">
      <alignment horizontal="right"/>
    </xf>
    <xf numFmtId="39" fontId="0" fillId="0" borderId="0" xfId="0" applyNumberFormat="1" applyFill="1"/>
    <xf numFmtId="37" fontId="6" fillId="0" borderId="2" xfId="0" applyFont="1" applyFill="1" applyBorder="1" applyProtection="1"/>
    <xf numFmtId="39" fontId="0" fillId="0" borderId="8" xfId="0" applyNumberFormat="1" applyFill="1" applyBorder="1" applyProtection="1"/>
    <xf numFmtId="39" fontId="0" fillId="0" borderId="7" xfId="0" applyNumberFormat="1" applyFill="1" applyBorder="1" applyProtection="1"/>
    <xf numFmtId="39" fontId="0" fillId="0" borderId="9" xfId="0" applyNumberFormat="1" applyFill="1" applyBorder="1" applyProtection="1"/>
    <xf numFmtId="37" fontId="49" fillId="0" borderId="7" xfId="0" quotePrefix="1" applyFont="1" applyFill="1" applyBorder="1" applyAlignment="1" applyProtection="1">
      <alignment horizontal="center"/>
    </xf>
    <xf numFmtId="37" fontId="0" fillId="0" borderId="1" xfId="0" applyFill="1" applyBorder="1" applyAlignment="1" applyProtection="1">
      <alignment horizontal="left" indent="1"/>
    </xf>
    <xf numFmtId="37" fontId="0" fillId="0" borderId="3" xfId="0" applyFill="1" applyBorder="1" applyProtection="1"/>
    <xf numFmtId="37" fontId="49" fillId="0" borderId="3" xfId="0" applyFont="1" applyFill="1" applyBorder="1" applyProtection="1"/>
    <xf numFmtId="39" fontId="0" fillId="0" borderId="10" xfId="0" applyNumberFormat="1" applyFill="1" applyBorder="1" applyProtection="1"/>
    <xf numFmtId="39" fontId="0" fillId="0" borderId="3" xfId="0" applyNumberFormat="1" applyFill="1" applyBorder="1" applyProtection="1"/>
    <xf numFmtId="39" fontId="0" fillId="0" borderId="100" xfId="0" applyNumberFormat="1" applyFill="1" applyBorder="1" applyProtection="1"/>
    <xf numFmtId="37" fontId="49" fillId="0" borderId="7" xfId="0" applyNumberFormat="1" applyFont="1" applyFill="1" applyBorder="1" applyAlignment="1" applyProtection="1">
      <alignment horizontal="center"/>
    </xf>
    <xf numFmtId="37" fontId="0" fillId="0" borderId="6" xfId="0" applyFill="1" applyBorder="1" applyAlignment="1" applyProtection="1">
      <alignment horizontal="left"/>
    </xf>
    <xf numFmtId="37" fontId="0" fillId="0" borderId="6" xfId="0" applyFill="1" applyBorder="1" applyAlignment="1" applyProtection="1">
      <alignment horizontal="left" indent="2"/>
    </xf>
    <xf numFmtId="37" fontId="0" fillId="0" borderId="39" xfId="0" applyFill="1" applyBorder="1" applyAlignment="1" applyProtection="1">
      <alignment horizontal="left" indent="1"/>
    </xf>
    <xf numFmtId="37" fontId="0" fillId="0" borderId="39" xfId="0" applyFill="1" applyBorder="1" applyAlignment="1" applyProtection="1">
      <alignment horizontal="left" indent="2"/>
    </xf>
    <xf numFmtId="43" fontId="0" fillId="0" borderId="75" xfId="0" applyNumberFormat="1" applyFill="1" applyBorder="1" applyProtection="1"/>
    <xf numFmtId="37" fontId="0" fillId="0" borderId="28" xfId="0" applyFill="1" applyBorder="1" applyAlignment="1" applyProtection="1">
      <alignment horizontal="left" indent="1"/>
    </xf>
    <xf numFmtId="37" fontId="49" fillId="0" borderId="30" xfId="0" applyFont="1" applyFill="1" applyBorder="1" applyAlignment="1" applyProtection="1">
      <alignment horizontal="center"/>
    </xf>
    <xf numFmtId="43" fontId="0" fillId="0" borderId="102" xfId="0" applyNumberFormat="1" applyFill="1" applyBorder="1" applyProtection="1"/>
    <xf numFmtId="37" fontId="0" fillId="0" borderId="77" xfId="0" applyFill="1" applyBorder="1" applyAlignment="1"/>
    <xf numFmtId="37" fontId="0" fillId="0" borderId="39" xfId="0" applyFill="1" applyBorder="1" applyAlignment="1" applyProtection="1">
      <alignment horizontal="left"/>
    </xf>
    <xf numFmtId="37" fontId="49" fillId="0" borderId="80" xfId="0" applyFont="1" applyFill="1" applyBorder="1" applyAlignment="1" applyProtection="1">
      <alignment horizontal="center"/>
    </xf>
    <xf numFmtId="37" fontId="0" fillId="0" borderId="3" xfId="0" applyFill="1" applyBorder="1" applyAlignment="1" applyProtection="1">
      <alignment horizontal="center"/>
    </xf>
    <xf numFmtId="37" fontId="0" fillId="0" borderId="77" xfId="0" applyFill="1" applyBorder="1" applyProtection="1"/>
    <xf numFmtId="37" fontId="0" fillId="0" borderId="2" xfId="0" applyFill="1" applyBorder="1" applyProtection="1"/>
    <xf numFmtId="37" fontId="0" fillId="0" borderId="11" xfId="0" applyFill="1" applyBorder="1" applyProtection="1"/>
    <xf numFmtId="37" fontId="0" fillId="0" borderId="5" xfId="0" applyFill="1" applyBorder="1" applyProtection="1"/>
    <xf numFmtId="37" fontId="0" fillId="0" borderId="7" xfId="0" applyFill="1" applyBorder="1" applyAlignment="1" applyProtection="1">
      <alignment horizontal="fill"/>
    </xf>
    <xf numFmtId="37" fontId="0" fillId="0" borderId="8" xfId="0" applyFill="1" applyBorder="1" applyAlignment="1" applyProtection="1">
      <alignment horizontal="fill"/>
    </xf>
    <xf numFmtId="37" fontId="0" fillId="0" borderId="9" xfId="0" applyFill="1" applyBorder="1" applyAlignment="1" applyProtection="1">
      <alignment horizontal="fill"/>
    </xf>
    <xf numFmtId="37" fontId="3" fillId="0" borderId="7" xfId="0" applyFont="1" applyFill="1" applyBorder="1" applyProtection="1"/>
    <xf numFmtId="37" fontId="0" fillId="0" borderId="9" xfId="0" applyFill="1" applyBorder="1" applyProtection="1"/>
    <xf numFmtId="39" fontId="0" fillId="0" borderId="75" xfId="0" applyNumberFormat="1" applyFill="1" applyBorder="1" applyProtection="1"/>
    <xf numFmtId="39" fontId="0" fillId="0" borderId="56" xfId="0" applyNumberFormat="1" applyFill="1" applyBorder="1" applyProtection="1"/>
    <xf numFmtId="39" fontId="0" fillId="0" borderId="12" xfId="0" applyNumberFormat="1" applyFill="1" applyBorder="1" applyProtection="1"/>
    <xf numFmtId="39" fontId="0" fillId="0" borderId="13" xfId="0" applyNumberFormat="1" applyFill="1" applyBorder="1" applyProtection="1"/>
    <xf numFmtId="39" fontId="0" fillId="0" borderId="76" xfId="0" applyNumberFormat="1" applyFill="1" applyBorder="1" applyProtection="1"/>
    <xf numFmtId="39" fontId="0" fillId="0" borderId="14" xfId="0" applyNumberFormat="1" applyFill="1" applyBorder="1" applyProtection="1"/>
    <xf numFmtId="37" fontId="3" fillId="0" borderId="6" xfId="0" applyFont="1" applyFill="1" applyBorder="1" applyProtection="1"/>
    <xf numFmtId="37" fontId="7" fillId="0" borderId="7" xfId="0" applyFont="1" applyFill="1" applyBorder="1" applyAlignment="1" applyProtection="1">
      <alignment horizontal="center"/>
    </xf>
    <xf numFmtId="37" fontId="7" fillId="0" borderId="7" xfId="0" quotePrefix="1" applyFont="1" applyFill="1" applyBorder="1" applyAlignment="1" applyProtection="1">
      <alignment horizontal="center"/>
    </xf>
    <xf numFmtId="43" fontId="0" fillId="0" borderId="9" xfId="0" quotePrefix="1" applyNumberFormat="1" applyFill="1" applyBorder="1" applyProtection="1"/>
    <xf numFmtId="37" fontId="7" fillId="0" borderId="2" xfId="0" applyFont="1" applyFill="1" applyBorder="1" applyAlignment="1" applyProtection="1">
      <alignment horizontal="center"/>
    </xf>
    <xf numFmtId="43" fontId="0" fillId="0" borderId="5" xfId="0" applyNumberFormat="1" applyFill="1" applyBorder="1" applyProtection="1"/>
    <xf numFmtId="43" fontId="0" fillId="0" borderId="14" xfId="0" applyNumberFormat="1" applyFill="1" applyBorder="1" applyProtection="1"/>
    <xf numFmtId="37" fontId="7" fillId="0" borderId="3" xfId="0" applyFont="1" applyFill="1" applyBorder="1" applyAlignment="1" applyProtection="1">
      <alignment horizontal="center"/>
    </xf>
    <xf numFmtId="37" fontId="15" fillId="0" borderId="0" xfId="0" applyFont="1" applyFill="1"/>
    <xf numFmtId="37" fontId="49" fillId="0" borderId="3" xfId="0" applyFont="1" applyFill="1" applyBorder="1" applyAlignment="1" applyProtection="1">
      <alignment horizontal="center"/>
    </xf>
    <xf numFmtId="37" fontId="0" fillId="0" borderId="8" xfId="0" applyBorder="1" applyAlignment="1" applyProtection="1">
      <alignment horizontal="left" indent="3"/>
    </xf>
    <xf numFmtId="43" fontId="0" fillId="0" borderId="0" xfId="0" applyNumberFormat="1" applyProtection="1"/>
    <xf numFmtId="14" fontId="0" fillId="0" borderId="6" xfId="7" applyNumberFormat="1" applyFont="1" applyBorder="1" applyAlignment="1">
      <alignment horizontal="center"/>
    </xf>
    <xf numFmtId="0" fontId="20" fillId="0" borderId="103" xfId="6" applyBorder="1"/>
    <xf numFmtId="4" fontId="20" fillId="0" borderId="37" xfId="0" applyNumberFormat="1" applyFont="1" applyFill="1" applyBorder="1" applyAlignment="1">
      <alignment horizontal="left" indent="1"/>
    </xf>
    <xf numFmtId="37" fontId="58" fillId="0" borderId="21" xfId="0" applyFont="1" applyBorder="1"/>
    <xf numFmtId="37" fontId="58" fillId="0" borderId="0" xfId="0" applyFont="1"/>
    <xf numFmtId="37" fontId="58" fillId="0" borderId="0" xfId="0" applyFont="1" applyBorder="1"/>
    <xf numFmtId="37" fontId="58" fillId="0" borderId="24" xfId="0" applyFont="1" applyBorder="1"/>
    <xf numFmtId="37" fontId="58" fillId="0" borderId="11" xfId="0" applyFont="1" applyBorder="1"/>
    <xf numFmtId="37" fontId="66" fillId="0" borderId="21" xfId="0" applyFont="1" applyBorder="1" applyAlignment="1"/>
    <xf numFmtId="37" fontId="66" fillId="0" borderId="0" xfId="0" applyFont="1" applyBorder="1" applyAlignment="1"/>
    <xf numFmtId="37" fontId="66" fillId="0" borderId="11" xfId="0" applyFont="1" applyBorder="1" applyAlignment="1">
      <alignment horizontal="center"/>
    </xf>
    <xf numFmtId="37" fontId="66" fillId="0" borderId="0" xfId="0" applyFont="1" applyAlignment="1"/>
    <xf numFmtId="37" fontId="58" fillId="0" borderId="0" xfId="0" applyFont="1" applyAlignment="1">
      <alignment horizontal="centerContinuous"/>
    </xf>
    <xf numFmtId="37" fontId="58" fillId="0" borderId="11" xfId="0" applyFont="1" applyBorder="1" applyAlignment="1">
      <alignment horizontal="justify"/>
    </xf>
    <xf numFmtId="37" fontId="58" fillId="0" borderId="0" xfId="0" applyFont="1" applyAlignment="1">
      <alignment horizontal="center"/>
    </xf>
    <xf numFmtId="37" fontId="58" fillId="0" borderId="0" xfId="0" applyFont="1" applyAlignment="1">
      <alignment horizontal="right"/>
    </xf>
    <xf numFmtId="37" fontId="58" fillId="0" borderId="0" xfId="0" applyFont="1" applyBorder="1" applyAlignment="1">
      <alignment wrapText="1"/>
    </xf>
    <xf numFmtId="37" fontId="58" fillId="0" borderId="0" xfId="0" applyFont="1" applyBorder="1" applyAlignment="1">
      <alignment horizontal="left" vertical="center" wrapText="1"/>
    </xf>
    <xf numFmtId="4" fontId="68" fillId="0" borderId="125" xfId="0" applyNumberFormat="1" applyFont="1" applyFill="1" applyBorder="1" applyAlignment="1"/>
    <xf numFmtId="37" fontId="15" fillId="0" borderId="0" xfId="0" applyFont="1" applyBorder="1" applyAlignment="1">
      <alignment wrapText="1"/>
    </xf>
    <xf numFmtId="4" fontId="58" fillId="0" borderId="0" xfId="0" applyNumberFormat="1" applyFont="1" applyFill="1" applyBorder="1" applyAlignment="1"/>
    <xf numFmtId="37" fontId="15" fillId="0" borderId="21" xfId="0" applyFont="1" applyBorder="1" applyAlignment="1">
      <alignment wrapText="1"/>
    </xf>
    <xf numFmtId="37" fontId="15" fillId="0" borderId="0" xfId="0" applyFont="1" applyAlignment="1">
      <alignment wrapText="1"/>
    </xf>
    <xf numFmtId="4" fontId="58" fillId="0" borderId="125" xfId="0" applyNumberFormat="1" applyFont="1" applyFill="1" applyBorder="1" applyAlignment="1"/>
    <xf numFmtId="37" fontId="58" fillId="0" borderId="0" xfId="0" quotePrefix="1" applyFont="1" applyAlignment="1">
      <alignment wrapText="1"/>
    </xf>
    <xf numFmtId="37" fontId="58" fillId="0" borderId="11" xfId="0" applyFont="1" applyBorder="1" applyAlignment="1">
      <alignment vertical="top"/>
    </xf>
    <xf numFmtId="37" fontId="58" fillId="0" borderId="120" xfId="0" applyFont="1" applyBorder="1" applyAlignment="1">
      <alignment horizontal="centerContinuous"/>
    </xf>
    <xf numFmtId="169" fontId="58" fillId="0" borderId="113" xfId="2" applyNumberFormat="1" applyFont="1" applyBorder="1" applyAlignment="1">
      <alignment horizontal="centerContinuous"/>
    </xf>
    <xf numFmtId="37" fontId="58" fillId="0" borderId="120" xfId="0" applyFont="1" applyBorder="1"/>
    <xf numFmtId="37" fontId="58" fillId="0" borderId="126" xfId="0" applyFont="1" applyBorder="1"/>
    <xf numFmtId="37" fontId="58" fillId="0" borderId="120" xfId="0" applyFont="1" applyFill="1" applyBorder="1"/>
    <xf numFmtId="37" fontId="58" fillId="0" borderId="120" xfId="0" applyFont="1" applyBorder="1" applyAlignment="1">
      <alignment horizontal="left"/>
    </xf>
    <xf numFmtId="37" fontId="58" fillId="0" borderId="126" xfId="0" applyFont="1" applyBorder="1" applyAlignment="1">
      <alignment horizontal="center"/>
    </xf>
    <xf numFmtId="37" fontId="58" fillId="0" borderId="127" xfId="3" applyFont="1" applyBorder="1" applyAlignment="1">
      <alignment horizontal="left" wrapText="1"/>
    </xf>
    <xf numFmtId="41" fontId="16" fillId="0" borderId="8" xfId="0" applyNumberFormat="1" applyFont="1" applyBorder="1"/>
    <xf numFmtId="41" fontId="16" fillId="0" borderId="11" xfId="0" applyNumberFormat="1" applyFont="1" applyBorder="1"/>
    <xf numFmtId="41" fontId="16" fillId="0" borderId="10" xfId="0" applyNumberFormat="1" applyFont="1" applyBorder="1"/>
    <xf numFmtId="41" fontId="16" fillId="0" borderId="56" xfId="0" applyNumberFormat="1" applyFont="1" applyBorder="1"/>
    <xf numFmtId="41" fontId="16" fillId="0" borderId="97" xfId="0" applyNumberFormat="1" applyFont="1" applyBorder="1"/>
    <xf numFmtId="41" fontId="16" fillId="0" borderId="75" xfId="0" applyNumberFormat="1" applyFont="1" applyBorder="1"/>
    <xf numFmtId="41" fontId="16" fillId="0" borderId="76" xfId="0" applyNumberFormat="1" applyFont="1" applyBorder="1"/>
    <xf numFmtId="41" fontId="16" fillId="0" borderId="78" xfId="0" applyNumberFormat="1" applyFont="1" applyBorder="1"/>
    <xf numFmtId="37" fontId="0" fillId="0" borderId="6" xfId="0" applyFont="1" applyBorder="1"/>
    <xf numFmtId="0" fontId="20" fillId="0" borderId="35" xfId="8" applyBorder="1" applyAlignment="1">
      <alignment horizontal="left" indent="1"/>
    </xf>
    <xf numFmtId="41" fontId="0" fillId="0" borderId="8" xfId="0" applyNumberFormat="1" applyBorder="1" applyProtection="1"/>
    <xf numFmtId="37" fontId="69" fillId="0" borderId="21" xfId="0" quotePrefix="1" applyFont="1" applyBorder="1" applyAlignment="1">
      <alignment wrapText="1"/>
    </xf>
    <xf numFmtId="37" fontId="67" fillId="0" borderId="21" xfId="0" quotePrefix="1" applyFont="1" applyBorder="1" applyAlignment="1">
      <alignment wrapText="1"/>
    </xf>
    <xf numFmtId="37" fontId="0" fillId="0" borderId="0" xfId="0" applyFont="1" applyFill="1"/>
    <xf numFmtId="43" fontId="0" fillId="0" borderId="8" xfId="1" applyFont="1" applyBorder="1" applyProtection="1"/>
    <xf numFmtId="43" fontId="0" fillId="0" borderId="10" xfId="1" applyFont="1" applyBorder="1" applyProtection="1"/>
    <xf numFmtId="41" fontId="0" fillId="0" borderId="7" xfId="0" quotePrefix="1" applyNumberFormat="1" applyBorder="1" applyProtection="1"/>
    <xf numFmtId="41" fontId="0" fillId="0" borderId="8" xfId="1" applyNumberFormat="1" applyFont="1" applyBorder="1" applyProtection="1"/>
    <xf numFmtId="41" fontId="0" fillId="0" borderId="7" xfId="0" applyNumberFormat="1" applyBorder="1" applyProtection="1"/>
    <xf numFmtId="41" fontId="0" fillId="0" borderId="10" xfId="0" applyNumberFormat="1" applyBorder="1" applyProtection="1"/>
    <xf numFmtId="41" fontId="0" fillId="0" borderId="3" xfId="0" applyNumberFormat="1" applyBorder="1" applyProtection="1"/>
    <xf numFmtId="41" fontId="0" fillId="0" borderId="10" xfId="1" applyNumberFormat="1" applyFont="1" applyBorder="1" applyProtection="1"/>
    <xf numFmtId="41" fontId="0" fillId="0" borderId="0" xfId="0" applyNumberFormat="1"/>
    <xf numFmtId="41" fontId="58" fillId="0" borderId="0" xfId="4" applyNumberFormat="1"/>
    <xf numFmtId="37" fontId="58" fillId="0" borderId="105" xfId="0" applyFont="1" applyBorder="1"/>
    <xf numFmtId="42" fontId="58" fillId="0" borderId="0" xfId="0" applyNumberFormat="1" applyFont="1"/>
    <xf numFmtId="41" fontId="58" fillId="0" borderId="0" xfId="0" applyNumberFormat="1" applyFont="1"/>
    <xf numFmtId="42" fontId="58" fillId="0" borderId="104" xfId="0" applyNumberFormat="1" applyFont="1" applyBorder="1"/>
    <xf numFmtId="37" fontId="58" fillId="0" borderId="0" xfId="0" applyFont="1" applyAlignment="1">
      <alignment horizontal="left"/>
    </xf>
    <xf numFmtId="37" fontId="0" fillId="0" borderId="7" xfId="0" applyBorder="1" applyAlignment="1" applyProtection="1">
      <alignment horizontal="left"/>
    </xf>
    <xf numFmtId="41" fontId="0" fillId="0" borderId="12" xfId="0" applyNumberFormat="1" applyBorder="1" applyProtection="1"/>
    <xf numFmtId="170" fontId="0" fillId="0" borderId="8" xfId="0" applyNumberFormat="1" applyBorder="1"/>
    <xf numFmtId="170" fontId="0" fillId="0" borderId="11" xfId="0" applyNumberFormat="1" applyBorder="1"/>
    <xf numFmtId="170" fontId="0" fillId="0" borderId="10" xfId="0" applyNumberFormat="1" applyBorder="1"/>
    <xf numFmtId="37" fontId="24" fillId="0" borderId="0" xfId="0" applyFont="1" applyBorder="1" applyAlignment="1">
      <alignment wrapText="1"/>
    </xf>
    <xf numFmtId="42" fontId="24" fillId="0" borderId="0" xfId="0" applyNumberFormat="1" applyFont="1" applyBorder="1" applyAlignment="1">
      <alignment wrapText="1"/>
    </xf>
    <xf numFmtId="37" fontId="24" fillId="0" borderId="0" xfId="0" applyFont="1"/>
    <xf numFmtId="0" fontId="70" fillId="0" borderId="0" xfId="0" applyNumberFormat="1" applyFont="1" applyFill="1" applyBorder="1" applyAlignment="1">
      <alignment vertical="center" wrapText="1"/>
    </xf>
    <xf numFmtId="4" fontId="70" fillId="0" borderId="0" xfId="0" applyNumberFormat="1" applyFont="1" applyFill="1" applyBorder="1" applyAlignment="1">
      <alignment vertical="center"/>
    </xf>
    <xf numFmtId="41" fontId="24" fillId="0" borderId="103" xfId="0" applyNumberFormat="1" applyFont="1" applyFill="1" applyBorder="1" applyAlignment="1"/>
    <xf numFmtId="0" fontId="24" fillId="0" borderId="0" xfId="0" applyNumberFormat="1" applyFont="1" applyFill="1" applyBorder="1" applyAlignment="1">
      <alignment vertical="center" wrapText="1"/>
    </xf>
    <xf numFmtId="4" fontId="24" fillId="0" borderId="0" xfId="0" applyNumberFormat="1" applyFont="1" applyFill="1" applyBorder="1" applyAlignment="1">
      <alignment vertical="center"/>
    </xf>
    <xf numFmtId="41" fontId="24" fillId="0" borderId="0" xfId="0" applyNumberFormat="1" applyFont="1" applyFill="1" applyBorder="1" applyAlignment="1">
      <alignment vertical="center"/>
    </xf>
    <xf numFmtId="42" fontId="24" fillId="0" borderId="0" xfId="1" applyNumberFormat="1" applyFont="1" applyFill="1" applyBorder="1" applyAlignment="1">
      <alignment vertical="center"/>
    </xf>
    <xf numFmtId="41" fontId="24" fillId="0" borderId="103" xfId="0" applyNumberFormat="1" applyFont="1" applyFill="1" applyBorder="1" applyAlignment="1">
      <alignment vertical="center"/>
    </xf>
    <xf numFmtId="41" fontId="24" fillId="0" borderId="0" xfId="1" applyNumberFormat="1" applyFont="1" applyFill="1" applyBorder="1" applyAlignment="1">
      <alignment vertical="center"/>
    </xf>
    <xf numFmtId="41" fontId="24" fillId="0" borderId="0" xfId="0" applyNumberFormat="1" applyFont="1" applyFill="1" applyBorder="1" applyAlignment="1">
      <alignment vertical="center" wrapText="1"/>
    </xf>
    <xf numFmtId="42" fontId="24" fillId="0" borderId="0" xfId="0" applyNumberFormat="1" applyFont="1" applyFill="1" applyBorder="1" applyAlignment="1">
      <alignment vertical="center"/>
    </xf>
    <xf numFmtId="41" fontId="24" fillId="0" borderId="103" xfId="1" applyNumberFormat="1" applyFont="1" applyFill="1" applyBorder="1" applyAlignment="1">
      <alignment vertical="center"/>
    </xf>
    <xf numFmtId="37" fontId="24" fillId="0" borderId="0" xfId="0" applyFont="1" applyBorder="1" applyAlignment="1">
      <alignment vertical="center"/>
    </xf>
    <xf numFmtId="41" fontId="24" fillId="0" borderId="0" xfId="0" applyNumberFormat="1" applyFont="1" applyBorder="1" applyAlignment="1">
      <alignment vertical="center"/>
    </xf>
    <xf numFmtId="0" fontId="14" fillId="0" borderId="0" xfId="0" applyNumberFormat="1" applyFont="1" applyFill="1" applyBorder="1" applyAlignment="1">
      <alignment vertical="center"/>
    </xf>
    <xf numFmtId="41" fontId="24" fillId="0" borderId="103" xfId="1" applyNumberFormat="1" applyFont="1" applyFill="1" applyBorder="1" applyAlignment="1">
      <alignment vertical="center" wrapText="1"/>
    </xf>
    <xf numFmtId="4" fontId="24" fillId="0" borderId="0" xfId="0" applyNumberFormat="1" applyFont="1" applyFill="1" applyBorder="1" applyAlignment="1">
      <alignment vertical="center" wrapText="1"/>
    </xf>
    <xf numFmtId="41" fontId="24" fillId="0" borderId="103" xfId="0" applyNumberFormat="1" applyFont="1" applyBorder="1" applyAlignment="1">
      <alignment vertical="center"/>
    </xf>
    <xf numFmtId="37" fontId="24" fillId="0" borderId="0" xfId="0" applyFont="1" applyBorder="1"/>
    <xf numFmtId="37" fontId="24" fillId="0" borderId="105" xfId="0" applyFont="1" applyBorder="1" applyAlignment="1">
      <alignment vertical="center"/>
    </xf>
    <xf numFmtId="37" fontId="24" fillId="0" borderId="103" xfId="0" applyFont="1" applyBorder="1" applyAlignment="1">
      <alignment vertical="center"/>
    </xf>
    <xf numFmtId="37" fontId="24" fillId="0" borderId="0" xfId="0" applyFont="1" applyBorder="1" applyAlignment="1">
      <alignment vertical="top" wrapText="1"/>
    </xf>
    <xf numFmtId="41" fontId="24" fillId="0" borderId="105" xfId="0" applyNumberFormat="1" applyFont="1" applyBorder="1" applyAlignment="1">
      <alignment vertical="top"/>
    </xf>
    <xf numFmtId="41" fontId="24" fillId="0" borderId="103" xfId="0" applyNumberFormat="1" applyFont="1" applyBorder="1" applyAlignment="1">
      <alignment vertical="top"/>
    </xf>
    <xf numFmtId="42" fontId="14" fillId="0" borderId="104" xfId="0" applyNumberFormat="1" applyFont="1" applyBorder="1" applyAlignment="1">
      <alignment vertical="center"/>
    </xf>
    <xf numFmtId="41" fontId="24" fillId="0" borderId="0" xfId="0" applyNumberFormat="1" applyFont="1" applyBorder="1" applyAlignment="1">
      <alignment vertical="top" wrapText="1"/>
    </xf>
    <xf numFmtId="42" fontId="14" fillId="0" borderId="104" xfId="0" applyNumberFormat="1" applyFont="1" applyBorder="1" applyAlignment="1">
      <alignment vertical="top" wrapText="1"/>
    </xf>
    <xf numFmtId="42" fontId="14" fillId="0" borderId="0" xfId="0" applyNumberFormat="1" applyFont="1" applyBorder="1" applyAlignment="1">
      <alignment vertical="center"/>
    </xf>
    <xf numFmtId="37" fontId="24" fillId="0" borderId="105" xfId="0" applyFont="1" applyBorder="1" applyAlignment="1">
      <alignment vertical="top" wrapText="1"/>
    </xf>
    <xf numFmtId="42" fontId="24" fillId="0" borderId="104" xfId="0" applyNumberFormat="1" applyFont="1" applyBorder="1" applyAlignment="1">
      <alignment vertical="top" wrapText="1"/>
    </xf>
    <xf numFmtId="42" fontId="24" fillId="0" borderId="104" xfId="0" applyNumberFormat="1" applyFont="1" applyBorder="1" applyAlignment="1">
      <alignment vertical="center"/>
    </xf>
    <xf numFmtId="37" fontId="24" fillId="0" borderId="0" xfId="0" quotePrefix="1" applyFont="1" applyBorder="1" applyAlignment="1"/>
    <xf numFmtId="37" fontId="3" fillId="0" borderId="0" xfId="0" applyFont="1" applyBorder="1" applyAlignment="1">
      <alignment horizontal="center"/>
    </xf>
    <xf numFmtId="37" fontId="0" fillId="0" borderId="129" xfId="0" applyBorder="1"/>
    <xf numFmtId="37" fontId="0" fillId="0" borderId="105" xfId="0" applyBorder="1"/>
    <xf numFmtId="37" fontId="0" fillId="0" borderId="130" xfId="0" applyBorder="1"/>
    <xf numFmtId="4" fontId="24" fillId="0" borderId="51" xfId="0" applyNumberFormat="1" applyFont="1" applyFill="1" applyBorder="1" applyAlignment="1"/>
    <xf numFmtId="37" fontId="24" fillId="0" borderId="131" xfId="0" applyFont="1" applyBorder="1"/>
    <xf numFmtId="0" fontId="70" fillId="0" borderId="51" xfId="0" applyNumberFormat="1" applyFont="1" applyFill="1" applyBorder="1" applyAlignment="1">
      <alignment vertical="center" wrapText="1"/>
    </xf>
    <xf numFmtId="4" fontId="24" fillId="0" borderId="131" xfId="0" applyNumberFormat="1" applyFont="1" applyFill="1" applyBorder="1" applyAlignment="1">
      <alignment horizontal="justify" vertical="center" wrapText="1"/>
    </xf>
    <xf numFmtId="0" fontId="71" fillId="0" borderId="51" xfId="0" applyNumberFormat="1" applyFont="1" applyFill="1" applyBorder="1" applyAlignment="1">
      <alignment vertical="center"/>
    </xf>
    <xf numFmtId="0" fontId="24" fillId="0" borderId="51" xfId="0" applyNumberFormat="1" applyFont="1" applyFill="1" applyBorder="1" applyAlignment="1">
      <alignment vertical="center"/>
    </xf>
    <xf numFmtId="37" fontId="24" fillId="0" borderId="131" xfId="0" applyFont="1" applyBorder="1" applyAlignment="1">
      <alignment horizontal="justify"/>
    </xf>
    <xf numFmtId="4" fontId="24" fillId="0" borderId="51" xfId="0" applyNumberFormat="1" applyFont="1" applyFill="1" applyBorder="1" applyAlignment="1">
      <alignment vertical="center"/>
    </xf>
    <xf numFmtId="4" fontId="71" fillId="0" borderId="51" xfId="0" applyNumberFormat="1" applyFont="1" applyFill="1" applyBorder="1" applyAlignment="1">
      <alignment vertical="center"/>
    </xf>
    <xf numFmtId="37" fontId="24" fillId="0" borderId="131" xfId="0" applyFont="1" applyBorder="1" applyAlignment="1">
      <alignment vertical="top"/>
    </xf>
    <xf numFmtId="37" fontId="24" fillId="0" borderId="51" xfId="0" applyFont="1" applyBorder="1" applyAlignment="1">
      <alignment vertical="top"/>
    </xf>
    <xf numFmtId="37" fontId="14" fillId="0" borderId="51" xfId="0" applyFont="1" applyBorder="1" applyAlignment="1">
      <alignment vertical="top"/>
    </xf>
    <xf numFmtId="37" fontId="71" fillId="0" borderId="51" xfId="0" applyFont="1" applyBorder="1" applyAlignment="1">
      <alignment vertical="top"/>
    </xf>
    <xf numFmtId="37" fontId="24" fillId="0" borderId="51" xfId="0" applyFont="1" applyBorder="1" applyAlignment="1">
      <alignment vertical="top" wrapText="1"/>
    </xf>
    <xf numFmtId="37" fontId="24" fillId="0" borderId="132" xfId="0" applyFont="1" applyBorder="1" applyAlignment="1">
      <alignment vertical="top" wrapText="1"/>
    </xf>
    <xf numFmtId="37" fontId="24" fillId="0" borderId="103" xfId="0" applyFont="1" applyBorder="1" applyAlignment="1">
      <alignment vertical="top" wrapText="1"/>
    </xf>
    <xf numFmtId="37" fontId="24" fillId="0" borderId="133" xfId="0" applyFont="1" applyBorder="1"/>
    <xf numFmtId="37" fontId="24" fillId="0" borderId="51" xfId="0" applyFont="1" applyBorder="1" applyAlignment="1"/>
    <xf numFmtId="42" fontId="24" fillId="0" borderId="0" xfId="0" quotePrefix="1" applyNumberFormat="1" applyFont="1" applyBorder="1" applyAlignment="1"/>
    <xf numFmtId="37" fontId="24" fillId="0" borderId="51" xfId="0" quotePrefix="1" applyFont="1" applyBorder="1" applyAlignment="1"/>
    <xf numFmtId="41" fontId="24" fillId="0" borderId="0" xfId="0" quotePrefix="1" applyNumberFormat="1" applyFont="1" applyBorder="1" applyAlignment="1"/>
    <xf numFmtId="37" fontId="24" fillId="0" borderId="51" xfId="0" applyFont="1" applyBorder="1" applyAlignment="1">
      <alignment vertical="center"/>
    </xf>
    <xf numFmtId="37" fontId="24" fillId="0" borderId="51" xfId="0" applyFont="1" applyBorder="1"/>
    <xf numFmtId="37" fontId="14" fillId="0" borderId="51" xfId="0" applyFont="1" applyBorder="1" applyAlignment="1">
      <alignment vertical="center"/>
    </xf>
    <xf numFmtId="37" fontId="24" fillId="0" borderId="134" xfId="0" applyFont="1" applyBorder="1"/>
    <xf numFmtId="37" fontId="24" fillId="0" borderId="132" xfId="0" applyFont="1" applyBorder="1"/>
    <xf numFmtId="37" fontId="24" fillId="0" borderId="103" xfId="0" applyFont="1" applyBorder="1"/>
    <xf numFmtId="37" fontId="0" fillId="0" borderId="103" xfId="0" applyBorder="1"/>
    <xf numFmtId="4" fontId="70" fillId="0" borderId="51" xfId="0" applyNumberFormat="1" applyFont="1" applyFill="1" applyBorder="1" applyAlignment="1"/>
    <xf numFmtId="37" fontId="14" fillId="0" borderId="0" xfId="0" applyFont="1" applyBorder="1" applyAlignment="1">
      <alignment wrapText="1"/>
    </xf>
    <xf numFmtId="4" fontId="24" fillId="0" borderId="0" xfId="0" applyNumberFormat="1" applyFont="1" applyFill="1" applyBorder="1" applyAlignment="1"/>
    <xf numFmtId="37" fontId="14" fillId="0" borderId="131" xfId="0" applyFont="1" applyBorder="1" applyAlignment="1">
      <alignment horizontal="center"/>
    </xf>
    <xf numFmtId="37" fontId="14" fillId="0" borderId="51" xfId="0" applyFont="1" applyBorder="1" applyAlignment="1">
      <alignment wrapText="1"/>
    </xf>
    <xf numFmtId="43" fontId="1" fillId="0" borderId="45" xfId="1" applyFont="1" applyBorder="1"/>
    <xf numFmtId="41" fontId="0" fillId="0" borderId="8" xfId="0" applyNumberFormat="1" applyBorder="1" applyAlignment="1" applyProtection="1">
      <alignment horizontal="fill"/>
    </xf>
    <xf numFmtId="41" fontId="0" fillId="0" borderId="7" xfId="0" applyNumberFormat="1" applyBorder="1" applyAlignment="1" applyProtection="1">
      <alignment horizontal="fill"/>
    </xf>
    <xf numFmtId="41" fontId="0" fillId="0" borderId="8" xfId="0" quotePrefix="1" applyNumberFormat="1" applyBorder="1" applyAlignment="1" applyProtection="1">
      <alignment horizontal="right"/>
    </xf>
    <xf numFmtId="41" fontId="1" fillId="0" borderId="45" xfId="5" applyNumberFormat="1" applyBorder="1"/>
    <xf numFmtId="42" fontId="1" fillId="0" borderId="45" xfId="5" applyNumberFormat="1" applyBorder="1"/>
    <xf numFmtId="42" fontId="58" fillId="0" borderId="128" xfId="2" applyNumberFormat="1" applyFont="1" applyBorder="1"/>
    <xf numFmtId="42" fontId="58" fillId="0" borderId="113" xfId="2" applyNumberFormat="1" applyFont="1" applyBorder="1" applyAlignment="1">
      <alignment horizontal="right"/>
    </xf>
    <xf numFmtId="42" fontId="58" fillId="0" borderId="113" xfId="2" applyNumberFormat="1" applyFont="1" applyBorder="1"/>
    <xf numFmtId="42" fontId="58" fillId="0" borderId="113" xfId="2" applyNumberFormat="1" applyFont="1" applyBorder="1" applyAlignment="1">
      <alignment horizontal="centerContinuous"/>
    </xf>
    <xf numFmtId="41" fontId="0" fillId="0" borderId="10" xfId="0" applyNumberFormat="1" applyFont="1" applyBorder="1" applyAlignment="1" applyProtection="1">
      <alignment horizontal="left" indent="2"/>
    </xf>
    <xf numFmtId="41" fontId="16" fillId="0" borderId="3" xfId="0" applyNumberFormat="1" applyFont="1" applyBorder="1" applyAlignment="1" applyProtection="1">
      <alignment horizontal="left" indent="2"/>
    </xf>
    <xf numFmtId="41" fontId="0" fillId="0" borderId="73" xfId="0" applyNumberFormat="1" applyBorder="1" applyProtection="1"/>
    <xf numFmtId="41" fontId="0" fillId="0" borderId="75" xfId="0" applyNumberFormat="1" applyBorder="1" applyProtection="1"/>
    <xf numFmtId="41" fontId="0" fillId="0" borderId="75" xfId="0" applyNumberFormat="1" applyBorder="1" applyAlignment="1" applyProtection="1">
      <alignment horizontal="fill"/>
    </xf>
    <xf numFmtId="41" fontId="0" fillId="0" borderId="97" xfId="0" applyNumberFormat="1" applyBorder="1" applyProtection="1"/>
    <xf numFmtId="41" fontId="0" fillId="0" borderId="2" xfId="0" applyNumberFormat="1" applyBorder="1" applyProtection="1"/>
    <xf numFmtId="41" fontId="0" fillId="0" borderId="11" xfId="0" applyNumberFormat="1" applyBorder="1" applyProtection="1"/>
    <xf numFmtId="41" fontId="0" fillId="0" borderId="76" xfId="0" applyNumberFormat="1" applyBorder="1" applyProtection="1"/>
    <xf numFmtId="41" fontId="0" fillId="0" borderId="13" xfId="0" applyNumberFormat="1" applyBorder="1" applyProtection="1"/>
    <xf numFmtId="41" fontId="0" fillId="0" borderId="79" xfId="0" applyNumberFormat="1" applyBorder="1" applyProtection="1"/>
    <xf numFmtId="41" fontId="0" fillId="0" borderId="56" xfId="0" applyNumberFormat="1" applyBorder="1" applyProtection="1"/>
    <xf numFmtId="41" fontId="0" fillId="0" borderId="77" xfId="0" applyNumberFormat="1" applyBorder="1" applyProtection="1"/>
    <xf numFmtId="41" fontId="0" fillId="0" borderId="20" xfId="0" applyNumberFormat="1" applyBorder="1" applyProtection="1"/>
    <xf numFmtId="41" fontId="0" fillId="0" borderId="56" xfId="0" applyNumberFormat="1" applyBorder="1" applyAlignment="1" applyProtection="1">
      <alignment horizontal="fill"/>
    </xf>
    <xf numFmtId="41" fontId="0" fillId="0" borderId="76" xfId="0" applyNumberFormat="1" applyBorder="1" applyAlignment="1" applyProtection="1">
      <alignment horizontal="fill"/>
    </xf>
    <xf numFmtId="41" fontId="0" fillId="0" borderId="90" xfId="0" applyNumberFormat="1" applyBorder="1" applyProtection="1"/>
    <xf numFmtId="41" fontId="0" fillId="0" borderId="78" xfId="0" applyNumberFormat="1" applyBorder="1" applyProtection="1"/>
    <xf numFmtId="41" fontId="0" fillId="0" borderId="8" xfId="0" applyNumberFormat="1" applyFill="1" applyBorder="1" applyProtection="1"/>
    <xf numFmtId="41" fontId="0" fillId="0" borderId="7" xfId="0" applyNumberFormat="1" applyFill="1" applyBorder="1" applyProtection="1"/>
    <xf numFmtId="41" fontId="0" fillId="0" borderId="56" xfId="0" applyNumberFormat="1" applyFill="1" applyBorder="1" applyProtection="1"/>
    <xf numFmtId="41" fontId="0" fillId="0" borderId="9" xfId="0" applyNumberFormat="1" applyFill="1" applyBorder="1" applyProtection="1"/>
    <xf numFmtId="41" fontId="0" fillId="0" borderId="7" xfId="0" applyNumberFormat="1" applyFont="1" applyFill="1" applyBorder="1" applyProtection="1"/>
    <xf numFmtId="41" fontId="0" fillId="0" borderId="8" xfId="0" applyNumberFormat="1" applyFont="1" applyFill="1" applyBorder="1" applyProtection="1"/>
    <xf numFmtId="41" fontId="0" fillId="0" borderId="56" xfId="0" applyNumberFormat="1" applyFont="1" applyFill="1" applyBorder="1" applyProtection="1"/>
    <xf numFmtId="41" fontId="0" fillId="0" borderId="7" xfId="0" quotePrefix="1" applyNumberFormat="1" applyFill="1" applyBorder="1" applyProtection="1"/>
    <xf numFmtId="41" fontId="0" fillId="0" borderId="10" xfId="0" applyNumberFormat="1" applyFill="1" applyBorder="1" applyProtection="1"/>
    <xf numFmtId="41" fontId="0" fillId="0" borderId="3" xfId="0" applyNumberFormat="1" applyFill="1" applyBorder="1" applyProtection="1"/>
    <xf numFmtId="41" fontId="0" fillId="0" borderId="73" xfId="0" applyNumberFormat="1" applyFill="1" applyBorder="1" applyProtection="1"/>
    <xf numFmtId="41" fontId="0" fillId="0" borderId="75" xfId="0" applyNumberFormat="1" applyFont="1" applyFill="1" applyBorder="1" applyProtection="1"/>
    <xf numFmtId="41" fontId="0" fillId="0" borderId="75" xfId="0" applyNumberFormat="1" applyFill="1" applyBorder="1" applyProtection="1"/>
    <xf numFmtId="41" fontId="0" fillId="0" borderId="101" xfId="0" applyNumberFormat="1" applyFill="1" applyBorder="1" applyProtection="1"/>
    <xf numFmtId="41" fontId="0" fillId="0" borderId="30" xfId="0" quotePrefix="1" applyNumberFormat="1" applyFill="1" applyBorder="1" applyProtection="1"/>
    <xf numFmtId="41" fontId="0" fillId="0" borderId="79" xfId="0" applyNumberFormat="1" applyFill="1" applyBorder="1" applyProtection="1"/>
    <xf numFmtId="41" fontId="0" fillId="0" borderId="7" xfId="0" applyNumberFormat="1" applyFill="1" applyBorder="1" applyAlignment="1" applyProtection="1">
      <alignment horizontal="right"/>
    </xf>
    <xf numFmtId="41" fontId="0" fillId="0" borderId="8" xfId="0" applyNumberFormat="1" applyFill="1" applyBorder="1" applyAlignment="1" applyProtection="1">
      <alignment horizontal="fill"/>
    </xf>
    <xf numFmtId="41" fontId="0" fillId="0" borderId="7" xfId="0" applyNumberFormat="1" applyFill="1" applyBorder="1" applyAlignment="1" applyProtection="1">
      <alignment horizontal="fill"/>
    </xf>
    <xf numFmtId="41" fontId="0" fillId="0" borderId="11" xfId="0" applyNumberFormat="1" applyFill="1" applyBorder="1" applyProtection="1"/>
    <xf numFmtId="41" fontId="0" fillId="0" borderId="2" xfId="0" applyNumberFormat="1" applyFill="1" applyBorder="1" applyProtection="1"/>
    <xf numFmtId="41" fontId="0" fillId="0" borderId="12" xfId="0" applyNumberFormat="1" applyFill="1" applyBorder="1" applyProtection="1"/>
    <xf numFmtId="41" fontId="0" fillId="0" borderId="13" xfId="0" applyNumberFormat="1" applyFill="1" applyBorder="1" applyProtection="1"/>
    <xf numFmtId="41" fontId="0" fillId="0" borderId="76" xfId="0" applyNumberFormat="1" applyFill="1" applyBorder="1" applyProtection="1"/>
    <xf numFmtId="41" fontId="0" fillId="0" borderId="81" xfId="0" applyNumberFormat="1" applyBorder="1" applyProtection="1"/>
    <xf numFmtId="41" fontId="17" fillId="0" borderId="8" xfId="0" applyNumberFormat="1" applyFont="1" applyBorder="1" applyProtection="1"/>
    <xf numFmtId="41" fontId="0" fillId="0" borderId="3" xfId="0" applyNumberFormat="1" applyBorder="1" applyAlignment="1" applyProtection="1">
      <alignment horizontal="right"/>
    </xf>
    <xf numFmtId="41" fontId="0" fillId="0" borderId="83" xfId="0" applyNumberFormat="1" applyBorder="1" applyProtection="1"/>
    <xf numFmtId="41" fontId="0" fillId="0" borderId="9" xfId="0" applyNumberFormat="1" applyBorder="1" applyProtection="1"/>
    <xf numFmtId="41" fontId="0" fillId="0" borderId="9" xfId="0" quotePrefix="1" applyNumberFormat="1" applyBorder="1" applyProtection="1"/>
    <xf numFmtId="41" fontId="0" fillId="0" borderId="14" xfId="0" applyNumberFormat="1" applyBorder="1" applyProtection="1"/>
    <xf numFmtId="41" fontId="0" fillId="0" borderId="5" xfId="0" applyNumberFormat="1" applyBorder="1" applyProtection="1"/>
    <xf numFmtId="41" fontId="0" fillId="0" borderId="4" xfId="0" applyNumberFormat="1" applyBorder="1" applyProtection="1"/>
    <xf numFmtId="2" fontId="0" fillId="0" borderId="8" xfId="0" applyNumberFormat="1" applyBorder="1" applyAlignment="1" applyProtection="1">
      <alignment horizontal="fill"/>
    </xf>
    <xf numFmtId="2" fontId="0" fillId="0" borderId="9" xfId="0" applyNumberFormat="1" applyBorder="1" applyAlignment="1" applyProtection="1">
      <alignment horizontal="fill"/>
    </xf>
    <xf numFmtId="2" fontId="0" fillId="0" borderId="10" xfId="0" applyNumberFormat="1" applyBorder="1" applyAlignment="1" applyProtection="1">
      <alignment horizontal="fill"/>
    </xf>
    <xf numFmtId="2" fontId="0" fillId="0" borderId="4" xfId="0" applyNumberFormat="1" applyBorder="1" applyAlignment="1" applyProtection="1">
      <alignment horizontal="fill"/>
    </xf>
    <xf numFmtId="2" fontId="0" fillId="0" borderId="7" xfId="0" applyNumberFormat="1" applyBorder="1" applyAlignment="1" applyProtection="1">
      <alignment horizontal="fill"/>
    </xf>
    <xf numFmtId="2" fontId="0" fillId="0" borderId="3" xfId="0" applyNumberFormat="1" applyBorder="1" applyAlignment="1" applyProtection="1">
      <alignment horizontal="fill"/>
    </xf>
    <xf numFmtId="2" fontId="0" fillId="0" borderId="11" xfId="0" applyNumberFormat="1" applyBorder="1" applyProtection="1"/>
    <xf numFmtId="2" fontId="0" fillId="0" borderId="5" xfId="0" applyNumberFormat="1" applyBorder="1" applyProtection="1"/>
    <xf numFmtId="2" fontId="0" fillId="0" borderId="12" xfId="0" applyNumberFormat="1" applyBorder="1" applyAlignment="1" applyProtection="1">
      <alignment horizontal="fill"/>
    </xf>
    <xf numFmtId="2" fontId="0" fillId="0" borderId="14" xfId="0" applyNumberFormat="1" applyBorder="1" applyAlignment="1" applyProtection="1">
      <alignment horizontal="fill"/>
    </xf>
    <xf numFmtId="2" fontId="0" fillId="0" borderId="2" xfId="0" applyNumberFormat="1" applyBorder="1" applyProtection="1"/>
    <xf numFmtId="2" fontId="0" fillId="0" borderId="13" xfId="0" applyNumberFormat="1" applyBorder="1" applyAlignment="1" applyProtection="1">
      <alignment horizontal="fill"/>
    </xf>
    <xf numFmtId="41" fontId="0" fillId="0" borderId="85" xfId="0" applyNumberFormat="1" applyBorder="1" applyProtection="1"/>
    <xf numFmtId="2" fontId="0" fillId="0" borderId="8" xfId="0" applyNumberFormat="1" applyBorder="1" applyProtection="1"/>
    <xf numFmtId="2" fontId="0" fillId="0" borderId="7" xfId="0" applyNumberFormat="1" applyBorder="1" applyProtection="1"/>
    <xf numFmtId="2" fontId="0" fillId="0" borderId="12" xfId="0" applyNumberFormat="1" applyBorder="1" applyProtection="1"/>
    <xf numFmtId="2" fontId="0" fillId="0" borderId="13" xfId="0" applyNumberFormat="1" applyBorder="1" applyProtection="1"/>
    <xf numFmtId="37" fontId="2" fillId="0" borderId="45" xfId="1" applyNumberFormat="1" applyFont="1" applyBorder="1"/>
    <xf numFmtId="171" fontId="0" fillId="0" borderId="8" xfId="0" applyNumberFormat="1" applyBorder="1" applyProtection="1"/>
    <xf numFmtId="3" fontId="58" fillId="0" borderId="16" xfId="4" applyBorder="1" applyAlignment="1">
      <alignment horizontal="center"/>
    </xf>
    <xf numFmtId="3" fontId="58" fillId="0" borderId="3" xfId="4" applyBorder="1" applyAlignment="1">
      <alignment horizontal="center"/>
    </xf>
    <xf numFmtId="3" fontId="58" fillId="0" borderId="1" xfId="4" applyBorder="1" applyAlignment="1">
      <alignment horizontal="center"/>
    </xf>
    <xf numFmtId="0" fontId="0" fillId="0" borderId="6" xfId="7" applyFont="1" applyBorder="1" applyAlignment="1">
      <alignment horizontal="center"/>
    </xf>
    <xf numFmtId="0" fontId="17" fillId="0" borderId="6" xfId="7" applyFont="1" applyBorder="1" applyAlignment="1">
      <alignment horizontal="center"/>
    </xf>
    <xf numFmtId="0" fontId="0" fillId="0" borderId="38" xfId="7" applyFont="1" applyBorder="1" applyAlignment="1">
      <alignment horizontal="center"/>
    </xf>
    <xf numFmtId="0" fontId="15" fillId="0" borderId="0" xfId="7" quotePrefix="1" applyFont="1" applyAlignment="1">
      <alignment horizontal="right"/>
    </xf>
    <xf numFmtId="0" fontId="15" fillId="0" borderId="0" xfId="7" applyFont="1" applyAlignment="1">
      <alignment horizontal="right"/>
    </xf>
    <xf numFmtId="0" fontId="0" fillId="0" borderId="0" xfId="7" applyFont="1" applyAlignment="1">
      <alignment horizontal="center"/>
    </xf>
    <xf numFmtId="0" fontId="17" fillId="0" borderId="0" xfId="7" applyAlignment="1">
      <alignment horizontal="center"/>
    </xf>
    <xf numFmtId="0" fontId="17" fillId="0" borderId="6" xfId="7" applyBorder="1" applyAlignment="1">
      <alignment horizontal="center"/>
    </xf>
    <xf numFmtId="0" fontId="20" fillId="0" borderId="6" xfId="8" applyFont="1" applyBorder="1" applyAlignment="1">
      <alignment horizontal="center"/>
    </xf>
    <xf numFmtId="0" fontId="20" fillId="0" borderId="6" xfId="8" applyBorder="1" applyAlignment="1">
      <alignment horizontal="center"/>
    </xf>
    <xf numFmtId="0" fontId="28" fillId="0" borderId="0" xfId="8" applyFont="1" applyAlignment="1">
      <alignment horizontal="center"/>
    </xf>
    <xf numFmtId="0" fontId="29" fillId="0" borderId="0" xfId="8" applyFont="1" applyAlignment="1">
      <alignment horizontal="center"/>
    </xf>
    <xf numFmtId="0" fontId="22" fillId="0" borderId="6" xfId="8" applyFont="1" applyBorder="1" applyAlignment="1">
      <alignment horizontal="center"/>
    </xf>
    <xf numFmtId="0" fontId="22" fillId="0" borderId="0" xfId="8" applyFont="1" applyAlignment="1">
      <alignment horizontal="center"/>
    </xf>
    <xf numFmtId="167" fontId="20" fillId="0" borderId="6" xfId="8" quotePrefix="1" applyNumberFormat="1" applyBorder="1" applyAlignment="1">
      <alignment horizontal="center"/>
    </xf>
    <xf numFmtId="167" fontId="20" fillId="0" borderId="6" xfId="8" applyNumberFormat="1" applyBorder="1" applyAlignment="1">
      <alignment horizontal="center"/>
    </xf>
    <xf numFmtId="168" fontId="20" fillId="0" borderId="6" xfId="8" quotePrefix="1" applyNumberFormat="1" applyBorder="1" applyAlignment="1">
      <alignment horizontal="center"/>
    </xf>
    <xf numFmtId="37" fontId="0" fillId="0" borderId="38" xfId="0" applyBorder="1" applyAlignment="1">
      <alignment horizontal="center"/>
    </xf>
    <xf numFmtId="37" fontId="0" fillId="0" borderId="98" xfId="0" applyBorder="1" applyAlignment="1">
      <alignment horizontal="center"/>
    </xf>
    <xf numFmtId="37" fontId="0" fillId="0" borderId="106" xfId="0" applyBorder="1" applyAlignment="1">
      <alignment horizontal="center"/>
    </xf>
    <xf numFmtId="37" fontId="0" fillId="0" borderId="0" xfId="0" applyAlignment="1">
      <alignment horizontal="left"/>
    </xf>
    <xf numFmtId="4" fontId="58" fillId="0" borderId="21" xfId="0" applyNumberFormat="1" applyFont="1" applyFill="1" applyBorder="1" applyAlignment="1">
      <alignment horizontal="left" vertical="center" wrapText="1"/>
    </xf>
    <xf numFmtId="4" fontId="58" fillId="0" borderId="0" xfId="0" applyNumberFormat="1" applyFont="1" applyFill="1" applyBorder="1" applyAlignment="1">
      <alignment horizontal="left" vertical="center" wrapText="1"/>
    </xf>
    <xf numFmtId="4" fontId="63" fillId="0" borderId="21" xfId="0" applyNumberFormat="1" applyFont="1" applyFill="1" applyBorder="1" applyAlignment="1">
      <alignment horizontal="left" vertical="center" wrapText="1"/>
    </xf>
    <xf numFmtId="4" fontId="63" fillId="0" borderId="0" xfId="0" applyNumberFormat="1" applyFont="1" applyFill="1" applyBorder="1" applyAlignment="1">
      <alignment horizontal="left" vertical="center" wrapText="1"/>
    </xf>
    <xf numFmtId="37" fontId="58" fillId="0" borderId="21" xfId="0" applyFont="1" applyBorder="1" applyAlignment="1">
      <alignment horizontal="left" vertical="center" wrapText="1"/>
    </xf>
    <xf numFmtId="37" fontId="58" fillId="0" borderId="0" xfId="0" applyFont="1" applyBorder="1" applyAlignment="1">
      <alignment horizontal="left" vertical="center" wrapText="1"/>
    </xf>
    <xf numFmtId="37" fontId="58" fillId="0" borderId="21" xfId="0" applyFont="1" applyBorder="1" applyAlignment="1">
      <alignment horizontal="center" wrapText="1"/>
    </xf>
    <xf numFmtId="37" fontId="58" fillId="0" borderId="0" xfId="0" applyFont="1" applyBorder="1" applyAlignment="1">
      <alignment horizontal="center" wrapText="1"/>
    </xf>
    <xf numFmtId="37" fontId="63" fillId="0" borderId="21" xfId="0" applyFont="1" applyBorder="1" applyAlignment="1">
      <alignment horizontal="center" wrapText="1"/>
    </xf>
    <xf numFmtId="37" fontId="58" fillId="0" borderId="21" xfId="0" quotePrefix="1" applyFont="1" applyBorder="1" applyAlignment="1">
      <alignment horizontal="left" wrapText="1"/>
    </xf>
    <xf numFmtId="37" fontId="58" fillId="0" borderId="0" xfId="0" quotePrefix="1" applyFont="1" applyBorder="1" applyAlignment="1">
      <alignment horizontal="left" wrapText="1"/>
    </xf>
    <xf numFmtId="37" fontId="58" fillId="0" borderId="21" xfId="0" applyFont="1" applyBorder="1" applyAlignment="1">
      <alignment horizontal="left" wrapText="1"/>
    </xf>
    <xf numFmtId="37" fontId="58" fillId="0" borderId="0" xfId="0" applyFont="1" applyAlignment="1">
      <alignment horizontal="left" wrapText="1"/>
    </xf>
    <xf numFmtId="37" fontId="58" fillId="0" borderId="125" xfId="0" applyFont="1" applyBorder="1" applyAlignment="1">
      <alignment horizontal="justify" vertical="top" wrapText="1"/>
    </xf>
    <xf numFmtId="37" fontId="58" fillId="0" borderId="0" xfId="0" applyFont="1" applyBorder="1" applyAlignment="1">
      <alignment horizontal="justify" vertical="top" wrapText="1"/>
    </xf>
    <xf numFmtId="37" fontId="58" fillId="0" borderId="22" xfId="0" applyFont="1" applyBorder="1" applyAlignment="1">
      <alignment horizontal="justify" vertical="top" wrapText="1"/>
    </xf>
    <xf numFmtId="37" fontId="58" fillId="0" borderId="6" xfId="0" applyFont="1" applyBorder="1" applyAlignment="1">
      <alignment horizontal="justify" vertical="top" wrapText="1"/>
    </xf>
    <xf numFmtId="0" fontId="68" fillId="0" borderId="125" xfId="0" applyNumberFormat="1" applyFont="1" applyFill="1" applyBorder="1" applyAlignment="1">
      <alignment horizontal="center" vertical="center" wrapText="1"/>
    </xf>
    <xf numFmtId="0" fontId="68" fillId="0" borderId="0" xfId="0" applyNumberFormat="1" applyFont="1" applyFill="1" applyBorder="1" applyAlignment="1">
      <alignment horizontal="center" vertical="center" wrapText="1"/>
    </xf>
    <xf numFmtId="4" fontId="68" fillId="0" borderId="21" xfId="0" applyNumberFormat="1" applyFont="1" applyFill="1" applyBorder="1" applyAlignment="1">
      <alignment horizontal="center" vertical="center" wrapText="1"/>
    </xf>
    <xf numFmtId="4" fontId="68" fillId="0" borderId="0" xfId="0" applyNumberFormat="1" applyFont="1" applyFill="1" applyBorder="1" applyAlignment="1">
      <alignment horizontal="center" vertical="center" wrapText="1"/>
    </xf>
    <xf numFmtId="0" fontId="58" fillId="0" borderId="125" xfId="0" applyNumberFormat="1" applyFont="1" applyFill="1" applyBorder="1" applyAlignment="1">
      <alignment horizontal="justify" vertical="center" wrapText="1"/>
    </xf>
    <xf numFmtId="0" fontId="58" fillId="0" borderId="0" xfId="0" applyNumberFormat="1" applyFont="1" applyFill="1" applyBorder="1" applyAlignment="1">
      <alignment horizontal="justify" vertical="center" wrapText="1"/>
    </xf>
    <xf numFmtId="4" fontId="58" fillId="0" borderId="125" xfId="0" applyNumberFormat="1" applyFont="1" applyFill="1" applyBorder="1" applyAlignment="1">
      <alignment horizontal="justify" vertical="center" wrapText="1"/>
    </xf>
    <xf numFmtId="4" fontId="58" fillId="0" borderId="0" xfId="0" applyNumberFormat="1" applyFont="1" applyFill="1" applyBorder="1" applyAlignment="1">
      <alignment horizontal="justify" vertical="center" wrapText="1"/>
    </xf>
    <xf numFmtId="37" fontId="34" fillId="0" borderId="0" xfId="0" applyFont="1" applyBorder="1" applyAlignment="1">
      <alignment horizontal="center"/>
    </xf>
    <xf numFmtId="37" fontId="15" fillId="0" borderId="0" xfId="0" applyFont="1" applyBorder="1" applyAlignment="1">
      <alignment horizontal="center"/>
    </xf>
    <xf numFmtId="37" fontId="0" fillId="0" borderId="18" xfId="0" applyBorder="1" applyAlignment="1" applyProtection="1">
      <alignment horizontal="center"/>
    </xf>
    <xf numFmtId="37" fontId="0" fillId="0" borderId="5" xfId="0" applyBorder="1" applyAlignment="1" applyProtection="1">
      <alignment horizontal="center"/>
    </xf>
    <xf numFmtId="165" fontId="0" fillId="0" borderId="107" xfId="0" applyNumberFormat="1" applyBorder="1" applyAlignment="1" applyProtection="1">
      <alignment horizontal="center"/>
    </xf>
    <xf numFmtId="165" fontId="0" fillId="0" borderId="77" xfId="0" applyNumberFormat="1" applyBorder="1" applyAlignment="1" applyProtection="1">
      <alignment horizontal="center"/>
    </xf>
    <xf numFmtId="37" fontId="0" fillId="0" borderId="17" xfId="0" quotePrefix="1" applyBorder="1" applyAlignment="1" applyProtection="1">
      <alignment horizontal="center"/>
    </xf>
    <xf numFmtId="37" fontId="0" fillId="0" borderId="9" xfId="0" applyBorder="1" applyAlignment="1" applyProtection="1">
      <alignment horizontal="center"/>
    </xf>
    <xf numFmtId="37" fontId="0" fillId="0" borderId="17" xfId="0" applyBorder="1" applyAlignment="1" applyProtection="1">
      <alignment horizontal="center"/>
    </xf>
    <xf numFmtId="37" fontId="3" fillId="0" borderId="108" xfId="0" quotePrefix="1" applyFont="1" applyFill="1" applyBorder="1" applyAlignment="1" applyProtection="1">
      <alignment horizontal="center"/>
    </xf>
    <xf numFmtId="37" fontId="3" fillId="0" borderId="109" xfId="0" applyFont="1" applyFill="1" applyBorder="1" applyAlignment="1" applyProtection="1">
      <alignment horizontal="center"/>
    </xf>
    <xf numFmtId="37" fontId="3" fillId="0" borderId="111" xfId="0" applyFont="1" applyFill="1" applyBorder="1" applyAlignment="1" applyProtection="1">
      <alignment horizontal="center"/>
    </xf>
    <xf numFmtId="37" fontId="3" fillId="0" borderId="18" xfId="0" applyFont="1" applyFill="1" applyBorder="1" applyAlignment="1" applyProtection="1">
      <alignment horizontal="center"/>
    </xf>
    <xf numFmtId="37" fontId="3" fillId="0" borderId="2" xfId="0" applyFont="1" applyFill="1" applyBorder="1" applyAlignment="1" applyProtection="1">
      <alignment horizontal="center"/>
    </xf>
    <xf numFmtId="37" fontId="3" fillId="0" borderId="16" xfId="0" applyFont="1" applyFill="1" applyBorder="1" applyAlignment="1" applyProtection="1">
      <alignment horizontal="center"/>
    </xf>
    <xf numFmtId="37" fontId="3" fillId="0" borderId="3" xfId="0" applyFont="1" applyFill="1" applyBorder="1" applyAlignment="1" applyProtection="1">
      <alignment horizontal="center"/>
    </xf>
    <xf numFmtId="37" fontId="3" fillId="0" borderId="5" xfId="0" applyFont="1" applyFill="1" applyBorder="1" applyAlignment="1" applyProtection="1">
      <alignment horizontal="center"/>
    </xf>
    <xf numFmtId="165" fontId="3" fillId="0" borderId="16" xfId="0" quotePrefix="1" applyNumberFormat="1" applyFont="1" applyFill="1" applyBorder="1" applyAlignment="1" applyProtection="1">
      <alignment horizontal="center"/>
    </xf>
    <xf numFmtId="165" fontId="3" fillId="0" borderId="3" xfId="0" applyNumberFormat="1" applyFont="1" applyFill="1" applyBorder="1" applyAlignment="1" applyProtection="1">
      <alignment horizontal="center"/>
    </xf>
    <xf numFmtId="37" fontId="3" fillId="0" borderId="108" xfId="0" applyFont="1" applyFill="1" applyBorder="1" applyAlignment="1" applyProtection="1">
      <alignment horizontal="center"/>
    </xf>
    <xf numFmtId="37" fontId="3" fillId="0" borderId="110" xfId="0" applyFont="1" applyFill="1" applyBorder="1" applyAlignment="1" applyProtection="1">
      <alignment horizontal="center"/>
    </xf>
    <xf numFmtId="37" fontId="3" fillId="0" borderId="98" xfId="0" quotePrefix="1" applyFont="1" applyFill="1" applyBorder="1" applyAlignment="1" applyProtection="1">
      <alignment horizontal="center"/>
    </xf>
    <xf numFmtId="37" fontId="3" fillId="0" borderId="106" xfId="0" applyFont="1" applyFill="1" applyBorder="1" applyAlignment="1" applyProtection="1">
      <alignment horizontal="center"/>
    </xf>
    <xf numFmtId="37" fontId="3" fillId="0" borderId="16" xfId="0" quotePrefix="1" applyFont="1" applyFill="1" applyBorder="1" applyAlignment="1" applyProtection="1">
      <alignment horizontal="center"/>
    </xf>
    <xf numFmtId="165" fontId="3" fillId="0" borderId="16" xfId="0" applyNumberFormat="1" applyFont="1" applyFill="1" applyBorder="1" applyAlignment="1" applyProtection="1">
      <alignment horizontal="center"/>
    </xf>
    <xf numFmtId="37" fontId="3" fillId="0" borderId="98" xfId="0" applyFont="1" applyFill="1" applyBorder="1" applyAlignment="1" applyProtection="1">
      <alignment horizontal="center"/>
    </xf>
    <xf numFmtId="37" fontId="3" fillId="0" borderId="16" xfId="0" applyFont="1" applyBorder="1" applyAlignment="1" applyProtection="1">
      <alignment horizontal="center"/>
    </xf>
    <xf numFmtId="37" fontId="3" fillId="0" borderId="3" xfId="0" applyFont="1" applyBorder="1" applyAlignment="1" applyProtection="1">
      <alignment horizontal="center"/>
    </xf>
    <xf numFmtId="165" fontId="3" fillId="0" borderId="16" xfId="0" applyNumberFormat="1" applyFont="1" applyBorder="1" applyAlignment="1" applyProtection="1">
      <alignment horizontal="center"/>
    </xf>
    <xf numFmtId="165" fontId="3" fillId="0" borderId="3" xfId="0" applyNumberFormat="1" applyFont="1" applyBorder="1" applyAlignment="1" applyProtection="1">
      <alignment horizontal="center"/>
    </xf>
    <xf numFmtId="37" fontId="3" fillId="0" borderId="18" xfId="0" applyFont="1" applyBorder="1" applyAlignment="1" applyProtection="1">
      <alignment horizontal="center"/>
    </xf>
    <xf numFmtId="37" fontId="3" fillId="0" borderId="5" xfId="0" applyFont="1" applyBorder="1" applyAlignment="1" applyProtection="1">
      <alignment horizontal="center"/>
    </xf>
    <xf numFmtId="37" fontId="3" fillId="0" borderId="108" xfId="0" applyFont="1" applyBorder="1" applyAlignment="1" applyProtection="1">
      <alignment horizontal="center"/>
    </xf>
    <xf numFmtId="37" fontId="3" fillId="0" borderId="109" xfId="0" applyFont="1" applyBorder="1" applyAlignment="1" applyProtection="1">
      <alignment horizontal="center"/>
    </xf>
    <xf numFmtId="37" fontId="3" fillId="0" borderId="110" xfId="0" applyFont="1" applyBorder="1" applyAlignment="1" applyProtection="1">
      <alignment horizontal="center"/>
    </xf>
    <xf numFmtId="37" fontId="3" fillId="0" borderId="111" xfId="0" applyFont="1" applyBorder="1" applyAlignment="1" applyProtection="1">
      <alignment horizontal="center"/>
    </xf>
    <xf numFmtId="37" fontId="3" fillId="0" borderId="98" xfId="0" applyFont="1" applyBorder="1" applyAlignment="1" applyProtection="1">
      <alignment horizontal="center"/>
    </xf>
    <xf numFmtId="37" fontId="3" fillId="0" borderId="106" xfId="0" applyFont="1" applyBorder="1" applyAlignment="1" applyProtection="1">
      <alignment horizontal="center"/>
    </xf>
    <xf numFmtId="37" fontId="3" fillId="0" borderId="2" xfId="0" applyFont="1" applyBorder="1" applyAlignment="1" applyProtection="1">
      <alignment horizontal="center"/>
    </xf>
    <xf numFmtId="43" fontId="0" fillId="0" borderId="81" xfId="0" applyNumberFormat="1" applyBorder="1" applyAlignment="1" applyProtection="1">
      <alignment horizontal="center"/>
    </xf>
    <xf numFmtId="43" fontId="0" fillId="0" borderId="78" xfId="0" applyNumberFormat="1" applyBorder="1" applyAlignment="1" applyProtection="1">
      <alignment horizontal="center"/>
    </xf>
    <xf numFmtId="41" fontId="0" fillId="0" borderId="85" xfId="0" applyNumberFormat="1" applyBorder="1" applyAlignment="1" applyProtection="1">
      <alignment horizontal="center"/>
    </xf>
    <xf numFmtId="41" fontId="0" fillId="0" borderId="75" xfId="0" applyNumberFormat="1" applyBorder="1" applyAlignment="1" applyProtection="1">
      <alignment horizontal="center"/>
    </xf>
    <xf numFmtId="37" fontId="3" fillId="0" borderId="18" xfId="0" quotePrefix="1" applyFont="1" applyBorder="1" applyAlignment="1" applyProtection="1">
      <alignment horizontal="center"/>
    </xf>
    <xf numFmtId="37" fontId="0" fillId="0" borderId="24" xfId="0" applyBorder="1" applyAlignment="1" applyProtection="1">
      <alignment horizontal="center"/>
    </xf>
    <xf numFmtId="37" fontId="0" fillId="0" borderId="8" xfId="0" applyBorder="1" applyAlignment="1" applyProtection="1">
      <alignment horizontal="center"/>
    </xf>
    <xf numFmtId="37" fontId="3" fillId="0" borderId="17" xfId="0" applyFont="1" applyBorder="1" applyAlignment="1" applyProtection="1">
      <alignment horizontal="center"/>
    </xf>
    <xf numFmtId="37" fontId="3" fillId="0" borderId="9" xfId="0" applyFont="1" applyBorder="1" applyAlignment="1" applyProtection="1">
      <alignment horizontal="center"/>
    </xf>
    <xf numFmtId="165" fontId="3" fillId="0" borderId="107" xfId="0" applyNumberFormat="1" applyFont="1" applyBorder="1" applyAlignment="1" applyProtection="1">
      <alignment horizontal="center"/>
    </xf>
    <xf numFmtId="165" fontId="3" fillId="0" borderId="77" xfId="0" applyNumberFormat="1" applyFont="1" applyBorder="1" applyAlignment="1" applyProtection="1">
      <alignment horizontal="center"/>
    </xf>
    <xf numFmtId="37" fontId="3" fillId="0" borderId="6" xfId="0" applyFont="1" applyBorder="1" applyAlignment="1" applyProtection="1">
      <alignment horizontal="center"/>
    </xf>
    <xf numFmtId="37" fontId="3" fillId="0" borderId="7" xfId="0" applyFont="1" applyBorder="1" applyAlignment="1" applyProtection="1">
      <alignment horizontal="center"/>
    </xf>
    <xf numFmtId="0" fontId="29" fillId="0" borderId="21" xfId="6" applyNumberFormat="1" applyFont="1" applyBorder="1" applyAlignment="1">
      <alignment horizontal="center"/>
    </xf>
    <xf numFmtId="0" fontId="40" fillId="0" borderId="0" xfId="6" applyNumberFormat="1" applyFont="1" applyBorder="1" applyAlignment="1">
      <alignment horizontal="center"/>
    </xf>
    <xf numFmtId="0" fontId="40" fillId="0" borderId="11" xfId="6" applyNumberFormat="1" applyFont="1" applyBorder="1" applyAlignment="1">
      <alignment horizontal="center"/>
    </xf>
    <xf numFmtId="0" fontId="31" fillId="0" borderId="22" xfId="6" applyFont="1" applyBorder="1" applyAlignment="1">
      <alignment horizontal="center"/>
    </xf>
    <xf numFmtId="0" fontId="31" fillId="0" borderId="6" xfId="6" applyFont="1" applyBorder="1" applyAlignment="1">
      <alignment horizontal="center"/>
    </xf>
    <xf numFmtId="0" fontId="31" fillId="0" borderId="8" xfId="6" applyFont="1" applyBorder="1" applyAlignment="1">
      <alignment horizontal="center"/>
    </xf>
    <xf numFmtId="0" fontId="20" fillId="0" borderId="21" xfId="6" applyBorder="1" applyAlignment="1">
      <alignment horizontal="left" vertical="center" wrapText="1"/>
    </xf>
    <xf numFmtId="0" fontId="20" fillId="0" borderId="0" xfId="6" applyBorder="1" applyAlignment="1">
      <alignment horizontal="left" vertical="center" wrapText="1"/>
    </xf>
    <xf numFmtId="0" fontId="20" fillId="0" borderId="11" xfId="6" applyBorder="1" applyAlignment="1">
      <alignment horizontal="left" vertical="center" wrapText="1"/>
    </xf>
    <xf numFmtId="0" fontId="22" fillId="0" borderId="0" xfId="6" applyFont="1" applyAlignment="1">
      <alignment horizontal="center"/>
    </xf>
    <xf numFmtId="0" fontId="22" fillId="0" borderId="38" xfId="6" applyFont="1" applyBorder="1" applyAlignment="1">
      <alignment horizontal="center"/>
    </xf>
    <xf numFmtId="43" fontId="20" fillId="0" borderId="0" xfId="6" applyNumberFormat="1" applyAlignment="1">
      <alignment horizontal="center"/>
    </xf>
    <xf numFmtId="0" fontId="21" fillId="0" borderId="0" xfId="6" applyFont="1" applyAlignment="1">
      <alignment horizontal="center"/>
    </xf>
    <xf numFmtId="0" fontId="20" fillId="0" borderId="0" xfId="6" applyAlignment="1">
      <alignment horizontal="center"/>
    </xf>
    <xf numFmtId="0" fontId="45" fillId="0" borderId="33" xfId="6" applyFont="1" applyBorder="1" applyAlignment="1">
      <alignment horizontal="center"/>
    </xf>
    <xf numFmtId="0" fontId="46" fillId="0" borderId="33" xfId="6" applyFont="1" applyBorder="1" applyAlignment="1">
      <alignment horizontal="center"/>
    </xf>
    <xf numFmtId="43" fontId="20" fillId="0" borderId="6" xfId="1" quotePrefix="1" applyFont="1" applyBorder="1" applyAlignment="1">
      <alignment horizontal="center"/>
    </xf>
    <xf numFmtId="43" fontId="20" fillId="0" borderId="8" xfId="1" quotePrefix="1" applyFont="1" applyBorder="1" applyAlignment="1">
      <alignment horizontal="center"/>
    </xf>
    <xf numFmtId="43" fontId="20" fillId="0" borderId="6" xfId="1" applyFont="1" applyBorder="1" applyAlignment="1">
      <alignment horizontal="center"/>
    </xf>
    <xf numFmtId="43" fontId="20" fillId="0" borderId="8" xfId="1" applyFont="1" applyBorder="1" applyAlignment="1">
      <alignment horizontal="center"/>
    </xf>
    <xf numFmtId="43" fontId="20" fillId="0" borderId="39" xfId="1" quotePrefix="1" applyFont="1" applyBorder="1" applyAlignment="1">
      <alignment horizontal="center"/>
    </xf>
    <xf numFmtId="43" fontId="20" fillId="0" borderId="39" xfId="1" applyFont="1" applyBorder="1" applyAlignment="1">
      <alignment horizontal="center"/>
    </xf>
    <xf numFmtId="43" fontId="20" fillId="0" borderId="20" xfId="1" applyFont="1" applyBorder="1" applyAlignment="1">
      <alignment horizontal="center"/>
    </xf>
    <xf numFmtId="0" fontId="21" fillId="0" borderId="39" xfId="6" applyFont="1" applyBorder="1" applyAlignment="1">
      <alignment horizontal="center"/>
    </xf>
    <xf numFmtId="0" fontId="43" fillId="0" borderId="39" xfId="6" applyFont="1" applyBorder="1" applyAlignment="1">
      <alignment horizontal="center"/>
    </xf>
    <xf numFmtId="0" fontId="31" fillId="0" borderId="39" xfId="6" applyFont="1" applyBorder="1" applyAlignment="1">
      <alignment wrapText="1"/>
    </xf>
    <xf numFmtId="0" fontId="20" fillId="0" borderId="39" xfId="6" applyBorder="1" applyAlignment="1">
      <alignment wrapText="1"/>
    </xf>
    <xf numFmtId="0" fontId="37" fillId="0" borderId="39" xfId="6" applyFont="1" applyBorder="1" applyAlignment="1">
      <alignment horizontal="center"/>
    </xf>
    <xf numFmtId="0" fontId="43" fillId="0" borderId="20" xfId="6" applyFont="1" applyBorder="1" applyAlignment="1">
      <alignment horizontal="center"/>
    </xf>
    <xf numFmtId="0" fontId="34" fillId="0" borderId="49" xfId="6" applyFont="1" applyBorder="1" applyAlignment="1">
      <alignment horizontal="center"/>
    </xf>
    <xf numFmtId="0" fontId="44" fillId="0" borderId="39" xfId="6" applyFont="1" applyBorder="1" applyAlignment="1">
      <alignment horizontal="center"/>
    </xf>
    <xf numFmtId="0" fontId="34" fillId="2" borderId="112" xfId="6" applyFont="1" applyFill="1" applyBorder="1" applyAlignment="1">
      <alignment horizontal="center"/>
    </xf>
    <xf numFmtId="0" fontId="44" fillId="2" borderId="6" xfId="6" applyFont="1" applyFill="1" applyBorder="1" applyAlignment="1">
      <alignment horizontal="center"/>
    </xf>
    <xf numFmtId="0" fontId="34" fillId="2" borderId="49" xfId="6" applyFont="1" applyFill="1" applyBorder="1" applyAlignment="1">
      <alignment horizontal="center"/>
    </xf>
    <xf numFmtId="0" fontId="44" fillId="2" borderId="39" xfId="6" applyFont="1" applyFill="1" applyBorder="1" applyAlignment="1">
      <alignment horizontal="center"/>
    </xf>
    <xf numFmtId="0" fontId="31" fillId="0" borderId="0" xfId="6" applyFont="1" applyAlignment="1">
      <alignment horizontal="center"/>
    </xf>
  </cellXfs>
  <cellStyles count="11">
    <cellStyle name="Comma" xfId="1" builtinId="3"/>
    <cellStyle name="Currency" xfId="2" builtinId="4"/>
    <cellStyle name="Normal" xfId="0" builtinId="0"/>
    <cellStyle name="Normal 2" xfId="3"/>
    <cellStyle name="Normal 3" xfId="4"/>
    <cellStyle name="Normal_Analysis of CompAbsence" xfId="5"/>
    <cellStyle name="Normal_Sea Isle Budget 02 " xfId="6"/>
    <cellStyle name="Normal_SHTACAP" xfId="7"/>
    <cellStyle name="Normal_Woodbine Budget 02 Introduction" xfId="8"/>
    <cellStyle name="Percent" xfId="9" builtinId="5"/>
    <cellStyle name="Percent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6" Type="http://schemas.openxmlformats.org/officeDocument/2006/relationships/externalLink" Target="externalLinks/externalLink9.xml"/><Relationship Id="rId7" Type="http://schemas.openxmlformats.org/officeDocument/2006/relationships/worksheet" Target="worksheets/sheet7.xml"/><Relationship Id="rId71"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7.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6.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5.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3.xml"/><Relationship Id="rId75"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gov/dca/lgs/fiscal/bud_forms/mds_sf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k\data\Muni\Elmer\2007\Budget\2008%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nj.gov/dca/lgs/fiscal/bud_forms/2011%20CY%20Municipal%20Budget%20with%20library%20chang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EUGENE~1.MCC\LOCALS~1\TEMP\2011%20CY%20Municipal%20Budget%20with%20library%20chan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1\EUGENE~1.MCC\LOCALS~1\Temp\mds_c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WARTZ-SERVER\data\Muni\SeaIsle\Sea%20Isle%20Budget%200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WARTZ-SERVER\data\Muni\Linwood\Linwood%20AFS%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WARTZ-SERVER\data\AUDIT\Woodbine\1999\Woodbine%20Budget%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WARTZ-SERVER\data\Muni\Woodbine\Woodbine%20Budget%2002%20Introduc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1"/>
      <sheetName val="1a"/>
      <sheetName val="2"/>
      <sheetName val="3 "/>
      <sheetName val="3a"/>
      <sheetName val="3b(1)"/>
      <sheetName val="3b(2)"/>
      <sheetName val="3b(3)"/>
      <sheetName val="4"/>
      <sheetName val="4a"/>
      <sheetName val="5"/>
      <sheetName val="6"/>
      <sheetName val="7"/>
      <sheetName val="8"/>
      <sheetName val="9"/>
      <sheetName val="9a"/>
      <sheetName val="10"/>
      <sheetName val="10a"/>
      <sheetName val="11"/>
      <sheetName val="12"/>
      <sheetName val="13"/>
      <sheetName val="14"/>
      <sheetName val="15"/>
      <sheetName val="16"/>
      <sheetName val="17"/>
      <sheetName val="18"/>
      <sheetName val="19"/>
      <sheetName val="20"/>
      <sheetName val="20a"/>
      <sheetName val="21"/>
      <sheetName val="22"/>
      <sheetName val="23"/>
      <sheetName val="24"/>
      <sheetName val="25"/>
      <sheetName val="26"/>
      <sheetName val="26a"/>
      <sheetName val="27"/>
      <sheetName val="28"/>
      <sheetName val="29"/>
      <sheetName val="30"/>
      <sheetName val="31"/>
      <sheetName val="32"/>
      <sheetName val="33"/>
      <sheetName val="34"/>
      <sheetName val="35"/>
      <sheetName val="36"/>
      <sheetName val="37"/>
      <sheetName val="38"/>
      <sheetName val="39"/>
      <sheetName val="40"/>
      <sheetName val="40a"/>
      <sheetName val="40b"/>
      <sheetName val="40c"/>
      <sheetName val="40d"/>
      <sheetName val="41"/>
      <sheetName val="42"/>
      <sheetName val="43"/>
      <sheetName val="44"/>
    </sheetNames>
    <sheetDataSet>
      <sheetData sheetId="0"/>
      <sheetData sheetId="1"/>
      <sheetData sheetId="2"/>
      <sheetData sheetId="3"/>
      <sheetData sheetId="4"/>
      <sheetData sheetId="5"/>
      <sheetData sheetId="6"/>
      <sheetData sheetId="7"/>
      <sheetData sheetId="8"/>
      <sheetData sheetId="9">
        <row r="6">
          <cell r="C6" t="str">
            <v>SFY* 2012</v>
          </cell>
          <cell r="E6" t="str">
            <v>SFY* 2011</v>
          </cell>
          <cell r="G6" t="str">
            <v>in SFY 2011</v>
          </cell>
        </row>
      </sheetData>
      <sheetData sheetId="10"/>
      <sheetData sheetId="11"/>
      <sheetData sheetId="12"/>
      <sheetData sheetId="13"/>
      <sheetData sheetId="14"/>
      <sheetData sheetId="15"/>
      <sheetData sheetId="16"/>
      <sheetData sheetId="17"/>
      <sheetData sheetId="18"/>
      <sheetData sheetId="19"/>
      <sheetData sheetId="20">
        <row r="2">
          <cell r="L2" t="str">
            <v xml:space="preserve">          Expended SFY 2011</v>
          </cell>
        </row>
        <row r="3">
          <cell r="H3" t="str">
            <v>for SFY 2011 By</v>
          </cell>
          <cell r="J3" t="str">
            <v>Total for SFY 2011</v>
          </cell>
        </row>
        <row r="5">
          <cell r="D5" t="str">
            <v>for SFY 2012</v>
          </cell>
          <cell r="F5" t="str">
            <v>for SFY 2011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
      <sheetName val="1"/>
      <sheetName val="1a"/>
      <sheetName val="2"/>
      <sheetName val="3"/>
      <sheetName val="3a"/>
      <sheetName val="3b(1)"/>
      <sheetName val="3b"/>
      <sheetName val="3b(2)"/>
      <sheetName val="4"/>
      <sheetName val="4a"/>
      <sheetName val="5"/>
      <sheetName val="6"/>
      <sheetName val="7"/>
      <sheetName val="8"/>
      <sheetName val="9"/>
      <sheetName val="9a"/>
      <sheetName val="10"/>
      <sheetName val="10a"/>
      <sheetName val="11"/>
      <sheetName val="12"/>
      <sheetName val="13"/>
      <sheetName val="14"/>
      <sheetName val="15"/>
      <sheetName val="15a"/>
      <sheetName val="15b"/>
      <sheetName val="15c"/>
      <sheetName val="15d"/>
      <sheetName val="15e"/>
      <sheetName val="16"/>
      <sheetName val="17"/>
      <sheetName val="18"/>
      <sheetName val="19"/>
      <sheetName val="20"/>
      <sheetName val="20a"/>
      <sheetName val="21"/>
      <sheetName val="22"/>
      <sheetName val="23"/>
      <sheetName val="24"/>
      <sheetName val="25"/>
      <sheetName val="26"/>
      <sheetName val="26a"/>
      <sheetName val="27"/>
      <sheetName val="28"/>
      <sheetName val="29"/>
      <sheetName val="30"/>
      <sheetName val="31"/>
      <sheetName val="32"/>
      <sheetName val="33"/>
      <sheetName val="37"/>
      <sheetName val="38"/>
      <sheetName val="39"/>
      <sheetName val="40"/>
      <sheetName val="40a"/>
      <sheetName val="40b"/>
      <sheetName val="40c"/>
      <sheetName val="40d"/>
      <sheetName val="41"/>
      <sheetName val="42"/>
      <sheetName val="43"/>
      <sheetName val="44"/>
      <sheetName val="data"/>
      <sheetName val="adv"/>
      <sheetName val="impact"/>
      <sheetName val="N"/>
      <sheetName val="rate"/>
    </sheetNames>
    <sheetDataSet>
      <sheetData sheetId="0">
        <row r="5">
          <cell r="D5" t="str">
            <v>Borough</v>
          </cell>
          <cell r="F5" t="str">
            <v>Elmer</v>
          </cell>
        </row>
        <row r="7">
          <cell r="D7" t="str">
            <v>Salem</v>
          </cell>
        </row>
        <row r="9">
          <cell r="D9" t="str">
            <v>Beverly S. Richards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1"/>
      <sheetName val="2"/>
      <sheetName val="3"/>
      <sheetName val="3a"/>
      <sheetName val="3b"/>
      <sheetName val="3b(2)"/>
      <sheetName val="4"/>
      <sheetName val="4a"/>
      <sheetName val="5"/>
      <sheetName val="6"/>
      <sheetName val="7"/>
      <sheetName val="8"/>
      <sheetName val="9"/>
      <sheetName val="9a"/>
      <sheetName val="10"/>
      <sheetName val="10a"/>
      <sheetName val="11"/>
      <sheetName val="12"/>
      <sheetName val="13"/>
      <sheetName val="14"/>
      <sheetName val="15"/>
      <sheetName val="16"/>
      <sheetName val="17"/>
      <sheetName val="18"/>
      <sheetName val="19"/>
      <sheetName val="20"/>
      <sheetName val="20a"/>
      <sheetName val="21"/>
      <sheetName val="22"/>
      <sheetName val="23"/>
      <sheetName val="24"/>
      <sheetName val="25"/>
      <sheetName val="26"/>
      <sheetName val="26a"/>
      <sheetName val="27"/>
      <sheetName val="28"/>
      <sheetName val="29"/>
      <sheetName val="30"/>
      <sheetName val="31"/>
      <sheetName val="32"/>
      <sheetName val="33"/>
      <sheetName val="34"/>
      <sheetName val="35"/>
      <sheetName val="36"/>
      <sheetName val="37"/>
      <sheetName val="38"/>
      <sheetName val="39"/>
      <sheetName val="40"/>
      <sheetName val="40a"/>
      <sheetName val="40b"/>
      <sheetName val="40c"/>
      <sheetName val="40d"/>
      <sheetName val="41"/>
      <sheetName val="42"/>
      <sheetName val="43"/>
      <sheetName val="44"/>
    </sheetNames>
    <sheetDataSet>
      <sheetData sheetId="0"/>
      <sheetData sheetId="1"/>
      <sheetData sheetId="2"/>
      <sheetData sheetId="3"/>
      <sheetData sheetId="4"/>
      <sheetData sheetId="5"/>
      <sheetData sheetId="6"/>
      <sheetData sheetId="7">
        <row r="6">
          <cell r="C6">
            <v>2011</v>
          </cell>
          <cell r="E6">
            <v>2010</v>
          </cell>
          <cell r="G6" t="str">
            <v>in 2010</v>
          </cell>
        </row>
      </sheetData>
      <sheetData sheetId="8"/>
      <sheetData sheetId="9"/>
      <sheetData sheetId="10"/>
      <sheetData sheetId="11"/>
      <sheetData sheetId="12"/>
      <sheetData sheetId="13"/>
      <sheetData sheetId="14"/>
      <sheetData sheetId="15"/>
      <sheetData sheetId="16"/>
      <sheetData sheetId="17"/>
      <sheetData sheetId="18">
        <row r="2">
          <cell r="L2" t="str">
            <v xml:space="preserve">          Expended 2010</v>
          </cell>
        </row>
        <row r="3">
          <cell r="H3" t="str">
            <v>for 2010 By</v>
          </cell>
          <cell r="J3" t="str">
            <v>Total for 2010</v>
          </cell>
        </row>
        <row r="5">
          <cell r="D5" t="str">
            <v>for 2011</v>
          </cell>
          <cell r="F5" t="str">
            <v>for 2010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1"/>
      <sheetName val="2"/>
      <sheetName val="3"/>
      <sheetName val="3a"/>
      <sheetName val="3b"/>
      <sheetName val="3b(2)"/>
      <sheetName val="4"/>
      <sheetName val="4a"/>
      <sheetName val="5"/>
      <sheetName val="6"/>
      <sheetName val="7"/>
      <sheetName val="8"/>
      <sheetName val="9"/>
      <sheetName val="9a"/>
      <sheetName val="10"/>
      <sheetName val="10a"/>
      <sheetName val="11"/>
      <sheetName val="12"/>
      <sheetName val="13"/>
      <sheetName val="14"/>
      <sheetName val="15"/>
      <sheetName val="16"/>
      <sheetName val="17"/>
      <sheetName val="18"/>
      <sheetName val="19"/>
      <sheetName val="20"/>
      <sheetName val="20a"/>
      <sheetName val="21"/>
      <sheetName val="22"/>
      <sheetName val="23"/>
      <sheetName val="24"/>
      <sheetName val="25"/>
      <sheetName val="26"/>
      <sheetName val="26a"/>
      <sheetName val="27"/>
      <sheetName val="28"/>
      <sheetName val="29"/>
      <sheetName val="30"/>
      <sheetName val="31"/>
      <sheetName val="32"/>
      <sheetName val="33"/>
      <sheetName val="34"/>
      <sheetName val="35"/>
      <sheetName val="36"/>
      <sheetName val="37"/>
      <sheetName val="38"/>
      <sheetName val="39"/>
      <sheetName val="40"/>
      <sheetName val="40a"/>
      <sheetName val="40b"/>
      <sheetName val="40c"/>
      <sheetName val="40d"/>
      <sheetName val="41"/>
      <sheetName val="42"/>
      <sheetName val="43"/>
      <sheetName val="44"/>
    </sheetNames>
    <sheetDataSet>
      <sheetData sheetId="0"/>
      <sheetData sheetId="1"/>
      <sheetData sheetId="2"/>
      <sheetData sheetId="3"/>
      <sheetData sheetId="4"/>
      <sheetData sheetId="5"/>
      <sheetData sheetId="6"/>
      <sheetData sheetId="7">
        <row r="6">
          <cell r="C6">
            <v>2011</v>
          </cell>
          <cell r="G6" t="str">
            <v>in 2010</v>
          </cell>
        </row>
      </sheetData>
      <sheetData sheetId="8"/>
      <sheetData sheetId="9"/>
      <sheetData sheetId="10"/>
      <sheetData sheetId="11"/>
      <sheetData sheetId="12"/>
      <sheetData sheetId="13"/>
      <sheetData sheetId="14"/>
      <sheetData sheetId="15"/>
      <sheetData sheetId="16"/>
      <sheetData sheetId="17"/>
      <sheetData sheetId="18">
        <row r="2">
          <cell r="L2" t="str">
            <v xml:space="preserve">          Expended 2010</v>
          </cell>
        </row>
        <row r="3">
          <cell r="H3" t="str">
            <v>for 2010 By</v>
          </cell>
          <cell r="J3" t="str">
            <v>Total for 2010</v>
          </cell>
        </row>
        <row r="5">
          <cell r="D5" t="str">
            <v>for 2011</v>
          </cell>
          <cell r="F5" t="str">
            <v>for 2010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1"/>
      <sheetName val="2"/>
      <sheetName val="3"/>
      <sheetName val="3a"/>
      <sheetName val="3b"/>
      <sheetName val="3b(2)"/>
      <sheetName val="4"/>
      <sheetName val="4a"/>
      <sheetName val="5"/>
      <sheetName val="6"/>
      <sheetName val="7"/>
      <sheetName val="8"/>
      <sheetName val="9"/>
      <sheetName val="9a"/>
      <sheetName val="10"/>
      <sheetName val="10a"/>
      <sheetName val="11"/>
      <sheetName val="12"/>
      <sheetName val="13"/>
      <sheetName val="14"/>
      <sheetName val="15"/>
      <sheetName val="16"/>
      <sheetName val="17"/>
      <sheetName val="18"/>
      <sheetName val="19"/>
      <sheetName val="20"/>
      <sheetName val="20a"/>
      <sheetName val="21"/>
      <sheetName val="22"/>
      <sheetName val="23"/>
      <sheetName val="24"/>
      <sheetName val="25"/>
      <sheetName val="26"/>
      <sheetName val="26a"/>
      <sheetName val="27"/>
      <sheetName val="28"/>
      <sheetName val="29"/>
      <sheetName val="30"/>
      <sheetName val="31"/>
      <sheetName val="32"/>
      <sheetName val="33"/>
      <sheetName val="34"/>
      <sheetName val="35"/>
      <sheetName val="36"/>
      <sheetName val="37"/>
      <sheetName val="38"/>
      <sheetName val="39"/>
      <sheetName val="40"/>
      <sheetName val="40a"/>
      <sheetName val="40b"/>
      <sheetName val="40c"/>
      <sheetName val="40d"/>
      <sheetName val="41"/>
      <sheetName val="42"/>
      <sheetName val="43"/>
      <sheetName val="44"/>
    </sheetNames>
    <sheetDataSet>
      <sheetData sheetId="0"/>
      <sheetData sheetId="1"/>
      <sheetData sheetId="2"/>
      <sheetData sheetId="3"/>
      <sheetData sheetId="4"/>
      <sheetData sheetId="5"/>
      <sheetData sheetId="6"/>
      <sheetData sheetId="7">
        <row r="6">
          <cell r="C6">
            <v>2011</v>
          </cell>
          <cell r="E6">
            <v>2010</v>
          </cell>
          <cell r="G6" t="str">
            <v>in 2010</v>
          </cell>
        </row>
      </sheetData>
      <sheetData sheetId="8"/>
      <sheetData sheetId="9"/>
      <sheetData sheetId="10"/>
      <sheetData sheetId="11"/>
      <sheetData sheetId="12"/>
      <sheetData sheetId="13"/>
      <sheetData sheetId="14"/>
      <sheetData sheetId="15"/>
      <sheetData sheetId="16"/>
      <sheetData sheetId="17"/>
      <sheetData sheetId="18">
        <row r="2">
          <cell r="L2" t="str">
            <v xml:space="preserve">          Expended 2010</v>
          </cell>
        </row>
        <row r="3">
          <cell r="H3" t="str">
            <v>for 2010 By</v>
          </cell>
          <cell r="J3" t="str">
            <v>Total for 2010</v>
          </cell>
        </row>
        <row r="5">
          <cell r="D5" t="str">
            <v>for 2011</v>
          </cell>
          <cell r="F5" t="str">
            <v>for 2010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eserve"/>
      <sheetName val="Summary"/>
      <sheetName val="Tax Rate"/>
      <sheetName val="State Summary"/>
      <sheetName val="Sheet A"/>
      <sheetName val="1"/>
      <sheetName val="1a"/>
      <sheetName val="2"/>
      <sheetName val="3"/>
      <sheetName val="3a"/>
      <sheetName val="3b"/>
      <sheetName val="3c"/>
      <sheetName val="3d"/>
      <sheetName val="Cap Cal"/>
      <sheetName val="Revenues"/>
      <sheetName val="12"/>
      <sheetName val="13"/>
      <sheetName val="14"/>
      <sheetName val="15"/>
      <sheetName val="15a"/>
      <sheetName val="15b"/>
      <sheetName val="15c"/>
      <sheetName val="15d"/>
      <sheetName val="15e"/>
      <sheetName val="15f"/>
      <sheetName val="15g"/>
      <sheetName val="15h"/>
      <sheetName val="16"/>
      <sheetName val="17"/>
      <sheetName val="18"/>
      <sheetName val="19"/>
      <sheetName val="20"/>
      <sheetName val="20a"/>
      <sheetName val="21"/>
      <sheetName val="22"/>
      <sheetName val="23"/>
      <sheetName val="24"/>
      <sheetName val="25"/>
      <sheetName val="26"/>
      <sheetName val="26a"/>
      <sheetName val="27"/>
      <sheetName val="28"/>
      <sheetName val="29"/>
      <sheetName val="30"/>
      <sheetName val="31"/>
      <sheetName val="32"/>
      <sheetName val="33"/>
      <sheetName val="34"/>
      <sheetName val="35"/>
      <sheetName val="36"/>
      <sheetName val="37"/>
      <sheetName val="38"/>
      <sheetName val="39"/>
      <sheetName val="40"/>
      <sheetName val="40a"/>
      <sheetName val="40b"/>
      <sheetName val="40c"/>
      <sheetName val="40d"/>
      <sheetName val="41"/>
      <sheetName val="42"/>
      <sheetName val="43"/>
      <sheetName val="44"/>
      <sheetName val="34 (2)"/>
      <sheetName val="3e"/>
      <sheetName val="3f"/>
    </sheetNames>
    <sheetDataSet>
      <sheetData sheetId="0">
        <row r="5">
          <cell r="D5" t="str">
            <v>CITY</v>
          </cell>
          <cell r="F5" t="str">
            <v>SEA ISLE CITY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3">
          <cell r="G3" t="str">
            <v xml:space="preserve"> CURRENT FUND - APPROPRIATIONS</v>
          </cell>
        </row>
        <row r="5">
          <cell r="A5" t="str">
            <v>8. GENERAL APPROPRIATIONS</v>
          </cell>
          <cell r="I5" t="str">
            <v xml:space="preserve"> Appropriated</v>
          </cell>
          <cell r="O5" t="str">
            <v xml:space="preserve"> Expended 2001</v>
          </cell>
        </row>
        <row r="7">
          <cell r="D7" t="str">
            <v>FCOA</v>
          </cell>
          <cell r="J7" t="str">
            <v>for 2001 By</v>
          </cell>
          <cell r="L7" t="str">
            <v>Total for 2001</v>
          </cell>
        </row>
        <row r="8">
          <cell r="B8" t="str">
            <v xml:space="preserve">   (A) Operations within "CAPS" - (continued)</v>
          </cell>
          <cell r="F8" t="str">
            <v>for 2002</v>
          </cell>
          <cell r="H8" t="str">
            <v>for 2001</v>
          </cell>
          <cell r="J8" t="str">
            <v>Emergency</v>
          </cell>
          <cell r="L8" t="str">
            <v>As Modified By</v>
          </cell>
          <cell r="N8" t="str">
            <v>Paid or</v>
          </cell>
          <cell r="P8" t="str">
            <v>Reserved</v>
          </cell>
        </row>
        <row r="9">
          <cell r="J9" t="str">
            <v>Appropriation</v>
          </cell>
          <cell r="L9" t="str">
            <v>All Transfers</v>
          </cell>
          <cell r="N9" t="str">
            <v>Charged</v>
          </cell>
        </row>
        <row r="11">
          <cell r="B11" t="str">
            <v xml:space="preserve">  Garbage and Trash Removal</v>
          </cell>
          <cell r="D11" t="str">
            <v>26-300</v>
          </cell>
        </row>
        <row r="12">
          <cell r="B12" t="str">
            <v xml:space="preserve">    Salaries and Wages</v>
          </cell>
          <cell r="D12" t="str">
            <v>26-300-1</v>
          </cell>
          <cell r="F12">
            <v>286490</v>
          </cell>
          <cell r="H12">
            <v>280400</v>
          </cell>
          <cell r="L12">
            <v>280400</v>
          </cell>
          <cell r="N12">
            <v>283024</v>
          </cell>
          <cell r="P12">
            <v>280400</v>
          </cell>
        </row>
        <row r="13">
          <cell r="B13" t="str">
            <v xml:space="preserve">    Other Expenses:</v>
          </cell>
          <cell r="L13" t="str">
            <v xml:space="preserve"> </v>
          </cell>
          <cell r="P13" t="str">
            <v xml:space="preserve"> </v>
          </cell>
        </row>
        <row r="14">
          <cell r="B14" t="str">
            <v xml:space="preserve">      Contractual</v>
          </cell>
          <cell r="D14" t="str">
            <v>26-300-2</v>
          </cell>
          <cell r="F14">
            <v>318600</v>
          </cell>
          <cell r="H14">
            <v>342000</v>
          </cell>
          <cell r="L14">
            <v>342000</v>
          </cell>
          <cell r="N14">
            <v>280362</v>
          </cell>
          <cell r="P14">
            <v>342000</v>
          </cell>
        </row>
        <row r="15">
          <cell r="B15" t="str">
            <v xml:space="preserve">      Miscellaneous Other Expenses</v>
          </cell>
          <cell r="D15" t="str">
            <v>26-300-2</v>
          </cell>
          <cell r="F15">
            <v>44030</v>
          </cell>
          <cell r="H15">
            <v>41180</v>
          </cell>
          <cell r="L15">
            <v>41180</v>
          </cell>
          <cell r="N15">
            <v>38654</v>
          </cell>
          <cell r="P15">
            <v>41180</v>
          </cell>
        </row>
        <row r="16">
          <cell r="B16" t="str">
            <v xml:space="preserve"> </v>
          </cell>
          <cell r="L16" t="str">
            <v xml:space="preserve"> </v>
          </cell>
          <cell r="P16" t="str">
            <v xml:space="preserve"> </v>
          </cell>
        </row>
        <row r="17">
          <cell r="B17" t="str">
            <v xml:space="preserve">  Solid Waste Management (40A:4-45.32)</v>
          </cell>
          <cell r="D17" t="str">
            <v>26-305</v>
          </cell>
          <cell r="L17" t="str">
            <v xml:space="preserve"> </v>
          </cell>
          <cell r="P17" t="str">
            <v xml:space="preserve"> </v>
          </cell>
        </row>
        <row r="18">
          <cell r="B18" t="str">
            <v xml:space="preserve">    Salaries and Wages</v>
          </cell>
          <cell r="D18" t="str">
            <v>26-305-1</v>
          </cell>
          <cell r="F18">
            <v>266715</v>
          </cell>
          <cell r="H18">
            <v>256475</v>
          </cell>
          <cell r="L18">
            <v>256475</v>
          </cell>
          <cell r="N18">
            <v>224759</v>
          </cell>
          <cell r="P18">
            <v>256475</v>
          </cell>
        </row>
        <row r="19">
          <cell r="B19" t="str">
            <v xml:space="preserve">    Other Expenses</v>
          </cell>
          <cell r="D19" t="str">
            <v>26-305-2</v>
          </cell>
          <cell r="F19">
            <v>25425</v>
          </cell>
          <cell r="H19">
            <v>23050</v>
          </cell>
          <cell r="L19">
            <v>23050</v>
          </cell>
          <cell r="N19">
            <v>20548</v>
          </cell>
          <cell r="P19">
            <v>23050</v>
          </cell>
        </row>
        <row r="20">
          <cell r="L20" t="str">
            <v xml:space="preserve"> </v>
          </cell>
          <cell r="P20" t="str">
            <v xml:space="preserve"> </v>
          </cell>
        </row>
        <row r="21">
          <cell r="B21" t="str">
            <v xml:space="preserve">  Buildings and Grounds</v>
          </cell>
          <cell r="D21" t="str">
            <v>26-310</v>
          </cell>
          <cell r="L21" t="str">
            <v xml:space="preserve"> </v>
          </cell>
          <cell r="P21" t="str">
            <v xml:space="preserve"> </v>
          </cell>
        </row>
        <row r="22">
          <cell r="B22" t="str">
            <v xml:space="preserve">    Salaries and Wages</v>
          </cell>
          <cell r="D22" t="str">
            <v>26-310-1</v>
          </cell>
          <cell r="F22">
            <v>295795</v>
          </cell>
          <cell r="H22">
            <v>247610</v>
          </cell>
          <cell r="L22">
            <v>247610</v>
          </cell>
          <cell r="N22">
            <v>238718</v>
          </cell>
          <cell r="P22">
            <v>247610</v>
          </cell>
        </row>
        <row r="23">
          <cell r="B23" t="str">
            <v xml:space="preserve">    Other Expenses</v>
          </cell>
          <cell r="D23" t="str">
            <v>26-310-2</v>
          </cell>
          <cell r="F23">
            <v>78730</v>
          </cell>
          <cell r="H23">
            <v>72530</v>
          </cell>
          <cell r="L23">
            <v>72530</v>
          </cell>
          <cell r="N23">
            <v>72420</v>
          </cell>
          <cell r="P23">
            <v>72530</v>
          </cell>
        </row>
        <row r="24">
          <cell r="B24" t="str">
            <v xml:space="preserve"> </v>
          </cell>
          <cell r="L24" t="str">
            <v xml:space="preserve"> </v>
          </cell>
          <cell r="P24" t="str">
            <v xml:space="preserve"> </v>
          </cell>
        </row>
        <row r="25">
          <cell r="B25" t="str">
            <v xml:space="preserve">  Shore Protection</v>
          </cell>
          <cell r="D25" t="str">
            <v>28-380</v>
          </cell>
          <cell r="L25" t="str">
            <v xml:space="preserve"> </v>
          </cell>
          <cell r="P25" t="str">
            <v xml:space="preserve"> </v>
          </cell>
        </row>
        <row r="26">
          <cell r="B26" t="str">
            <v xml:space="preserve">    Salaries and Wages</v>
          </cell>
          <cell r="D26" t="str">
            <v>28-380-1</v>
          </cell>
          <cell r="F26">
            <v>142775</v>
          </cell>
          <cell r="H26">
            <v>116675</v>
          </cell>
          <cell r="L26">
            <v>116675</v>
          </cell>
          <cell r="N26">
            <v>97477</v>
          </cell>
          <cell r="P26">
            <v>116675</v>
          </cell>
        </row>
        <row r="27">
          <cell r="B27" t="str">
            <v xml:space="preserve">    Other Expenses</v>
          </cell>
          <cell r="D27" t="str">
            <v>28-380-2</v>
          </cell>
          <cell r="F27">
            <v>33035</v>
          </cell>
          <cell r="H27">
            <v>31710</v>
          </cell>
          <cell r="L27">
            <v>31710</v>
          </cell>
          <cell r="N27">
            <v>30081</v>
          </cell>
          <cell r="P27">
            <v>31710</v>
          </cell>
        </row>
        <row r="30">
          <cell r="H30" t="str">
            <v>Sheet 15f</v>
          </cell>
        </row>
      </sheetData>
      <sheetData sheetId="26">
        <row r="3">
          <cell r="G3" t="str">
            <v xml:space="preserve"> CURRENT FUND - APPROPRIATIONS</v>
          </cell>
        </row>
        <row r="5">
          <cell r="A5" t="str">
            <v>8. GENERAL APPROPRIATIONS</v>
          </cell>
          <cell r="I5" t="str">
            <v xml:space="preserve"> Appropriated</v>
          </cell>
          <cell r="O5" t="str">
            <v xml:space="preserve"> Expended 2001</v>
          </cell>
        </row>
        <row r="7">
          <cell r="D7" t="str">
            <v>FCOA</v>
          </cell>
          <cell r="J7" t="str">
            <v>for 2001 By</v>
          </cell>
          <cell r="L7" t="str">
            <v>Total for 2001</v>
          </cell>
        </row>
        <row r="8">
          <cell r="B8" t="str">
            <v xml:space="preserve">   (A) Operations within "CAPS" - (continued)</v>
          </cell>
          <cell r="F8" t="str">
            <v>for 2002</v>
          </cell>
          <cell r="H8" t="str">
            <v>for 2001</v>
          </cell>
          <cell r="J8" t="str">
            <v>Emergency</v>
          </cell>
          <cell r="L8" t="str">
            <v>As Modified By</v>
          </cell>
          <cell r="N8" t="str">
            <v>Paid or</v>
          </cell>
          <cell r="P8" t="str">
            <v>Reserved</v>
          </cell>
        </row>
        <row r="9">
          <cell r="J9" t="str">
            <v>Appropriation</v>
          </cell>
          <cell r="L9" t="str">
            <v>All Transfers</v>
          </cell>
          <cell r="N9" t="str">
            <v>Charged</v>
          </cell>
        </row>
        <row r="11">
          <cell r="B11" t="str">
            <v xml:space="preserve">  Lifeguards</v>
          </cell>
          <cell r="D11" t="str">
            <v>28-380</v>
          </cell>
        </row>
        <row r="12">
          <cell r="B12" t="str">
            <v xml:space="preserve">    Salaries and Wages</v>
          </cell>
          <cell r="D12" t="str">
            <v>28-380-1</v>
          </cell>
          <cell r="F12">
            <v>383700</v>
          </cell>
          <cell r="H12">
            <v>360915</v>
          </cell>
          <cell r="L12">
            <v>360915</v>
          </cell>
          <cell r="N12">
            <v>362544</v>
          </cell>
          <cell r="P12">
            <v>360915</v>
          </cell>
        </row>
        <row r="13">
          <cell r="B13" t="str">
            <v xml:space="preserve">    Other Expenses</v>
          </cell>
          <cell r="D13" t="str">
            <v>28-380-2</v>
          </cell>
          <cell r="F13">
            <v>30300</v>
          </cell>
          <cell r="H13">
            <v>25925</v>
          </cell>
          <cell r="L13">
            <v>25925</v>
          </cell>
          <cell r="N13">
            <v>23086</v>
          </cell>
          <cell r="P13">
            <v>25925</v>
          </cell>
        </row>
        <row r="14">
          <cell r="L14" t="str">
            <v xml:space="preserve"> </v>
          </cell>
          <cell r="P14" t="str">
            <v xml:space="preserve"> </v>
          </cell>
        </row>
        <row r="15">
          <cell r="L15" t="str">
            <v xml:space="preserve"> </v>
          </cell>
          <cell r="P15" t="str">
            <v xml:space="preserve"> </v>
          </cell>
        </row>
        <row r="16">
          <cell r="L16">
            <v>0</v>
          </cell>
          <cell r="P16">
            <v>0</v>
          </cell>
        </row>
        <row r="17">
          <cell r="L17">
            <v>0</v>
          </cell>
          <cell r="P17">
            <v>0</v>
          </cell>
        </row>
        <row r="18">
          <cell r="L18" t="str">
            <v xml:space="preserve"> </v>
          </cell>
          <cell r="P18" t="str">
            <v xml:space="preserve"> </v>
          </cell>
        </row>
        <row r="19">
          <cell r="B19" t="str">
            <v>Historical Commission</v>
          </cell>
          <cell r="L19" t="str">
            <v xml:space="preserve"> </v>
          </cell>
          <cell r="P19" t="str">
            <v xml:space="preserve"> </v>
          </cell>
        </row>
        <row r="20">
          <cell r="B20" t="str">
            <v xml:space="preserve">    Other Expenses</v>
          </cell>
          <cell r="F20">
            <v>1000</v>
          </cell>
          <cell r="H20">
            <v>1000</v>
          </cell>
          <cell r="L20">
            <v>1000</v>
          </cell>
          <cell r="N20">
            <v>198</v>
          </cell>
          <cell r="P20">
            <v>1000</v>
          </cell>
        </row>
        <row r="30">
          <cell r="H30" t="str">
            <v>Sheet 15g</v>
          </cell>
        </row>
      </sheetData>
      <sheetData sheetId="27"/>
      <sheetData sheetId="28"/>
      <sheetData sheetId="29"/>
      <sheetData sheetId="30"/>
      <sheetData sheetId="31"/>
      <sheetData sheetId="32"/>
      <sheetData sheetId="33"/>
      <sheetData sheetId="34"/>
      <sheetData sheetId="35"/>
      <sheetData sheetId="36"/>
      <sheetData sheetId="37">
        <row r="14">
          <cell r="H14">
            <v>6476</v>
          </cell>
          <cell r="L14">
            <v>6476</v>
          </cell>
          <cell r="N14">
            <v>6476</v>
          </cell>
          <cell r="P14">
            <v>6476</v>
          </cell>
        </row>
        <row r="15">
          <cell r="P15" t="str">
            <v xml:space="preserve"> </v>
          </cell>
        </row>
        <row r="16">
          <cell r="H16">
            <v>18996</v>
          </cell>
          <cell r="L16">
            <v>18996</v>
          </cell>
          <cell r="N16">
            <v>18996</v>
          </cell>
          <cell r="P16">
            <v>18996</v>
          </cell>
        </row>
        <row r="17">
          <cell r="L17" t="str">
            <v xml:space="preserve"> </v>
          </cell>
          <cell r="P17" t="str">
            <v xml:space="preserve"> </v>
          </cell>
        </row>
        <row r="18">
          <cell r="H18">
            <v>5120</v>
          </cell>
          <cell r="L18">
            <v>5120</v>
          </cell>
          <cell r="N18">
            <v>5120</v>
          </cell>
          <cell r="P18">
            <v>5120</v>
          </cell>
        </row>
        <row r="21">
          <cell r="F21">
            <v>9446</v>
          </cell>
          <cell r="H21">
            <v>9571</v>
          </cell>
          <cell r="L21">
            <v>9571</v>
          </cell>
          <cell r="N21">
            <v>9571</v>
          </cell>
          <cell r="P21">
            <v>9571</v>
          </cell>
        </row>
        <row r="22">
          <cell r="F22">
            <v>2362</v>
          </cell>
          <cell r="H22">
            <v>2393</v>
          </cell>
          <cell r="L22">
            <v>2393</v>
          </cell>
          <cell r="N22">
            <v>2393</v>
          </cell>
          <cell r="P22">
            <v>2393</v>
          </cell>
        </row>
        <row r="23">
          <cell r="L23" t="str">
            <v xml:space="preserve"> </v>
          </cell>
          <cell r="P23" t="str">
            <v xml:space="preserve"> </v>
          </cell>
        </row>
        <row r="24">
          <cell r="L24" t="str">
            <v xml:space="preserve"> </v>
          </cell>
          <cell r="P24" t="str">
            <v xml:space="preserve"> </v>
          </cell>
        </row>
        <row r="25">
          <cell r="F25">
            <v>700.6</v>
          </cell>
          <cell r="H25">
            <v>1717</v>
          </cell>
          <cell r="L25">
            <v>1717</v>
          </cell>
          <cell r="N25">
            <v>1717</v>
          </cell>
          <cell r="P25">
            <v>1717</v>
          </cell>
        </row>
      </sheetData>
      <sheetData sheetId="38">
        <row r="15">
          <cell r="H15" t="str">
            <v xml:space="preserve"> </v>
          </cell>
          <cell r="L15" t="str">
            <v xml:space="preserve"> </v>
          </cell>
          <cell r="P15" t="str">
            <v xml:space="preserve"> </v>
          </cell>
        </row>
        <row r="17">
          <cell r="H17">
            <v>803</v>
          </cell>
          <cell r="L17">
            <v>803</v>
          </cell>
          <cell r="N17">
            <v>803</v>
          </cell>
          <cell r="P17">
            <v>803</v>
          </cell>
        </row>
        <row r="18">
          <cell r="L18">
            <v>0</v>
          </cell>
          <cell r="P18">
            <v>0</v>
          </cell>
        </row>
        <row r="19">
          <cell r="L19" t="str">
            <v xml:space="preserve"> </v>
          </cell>
        </row>
        <row r="24">
          <cell r="F24">
            <v>0</v>
          </cell>
          <cell r="H24">
            <v>45076</v>
          </cell>
          <cell r="J24">
            <v>0</v>
          </cell>
          <cell r="L24">
            <v>45076</v>
          </cell>
          <cell r="N24">
            <v>0</v>
          </cell>
          <cell r="P24">
            <v>45076</v>
          </cell>
        </row>
      </sheetData>
      <sheetData sheetId="39"/>
      <sheetData sheetId="40"/>
      <sheetData sheetId="41"/>
      <sheetData sheetId="42"/>
      <sheetData sheetId="43"/>
      <sheetData sheetId="44"/>
      <sheetData sheetId="45"/>
      <sheetData sheetId="46"/>
      <sheetData sheetId="47"/>
      <sheetData sheetId="48"/>
      <sheetData sheetId="49"/>
      <sheetData sheetId="50">
        <row r="30">
          <cell r="H30">
            <v>5092486.96</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sheetData sheetId="6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1"/>
      <sheetName val="1a"/>
      <sheetName val="1b"/>
      <sheetName val="1c"/>
      <sheetName val="1d"/>
      <sheetName val="2"/>
      <sheetName val="3"/>
      <sheetName val="3A"/>
      <sheetName val="3b"/>
      <sheetName val="4"/>
      <sheetName val="5"/>
      <sheetName val="6"/>
      <sheetName val="6A"/>
      <sheetName val="7"/>
      <sheetName val="8"/>
      <sheetName val="9"/>
      <sheetName val="9A"/>
      <sheetName val="10"/>
      <sheetName val="10A"/>
      <sheetName val="11"/>
      <sheetName val="11A"/>
      <sheetName val="12"/>
      <sheetName val="13"/>
      <sheetName val="14"/>
      <sheetName val="15"/>
      <sheetName val="16"/>
      <sheetName val="17"/>
      <sheetName val="17A"/>
      <sheetName val="18"/>
      <sheetName val="19"/>
      <sheetName val="20"/>
      <sheetName val="21"/>
      <sheetName val="22"/>
      <sheetName val="22a"/>
      <sheetName val="23"/>
      <sheetName val="24"/>
      <sheetName val="25"/>
      <sheetName val="25a"/>
      <sheetName val="26"/>
      <sheetName val="27"/>
      <sheetName val="28"/>
      <sheetName val="29"/>
      <sheetName val="30"/>
      <sheetName val="31"/>
      <sheetName val="Sheet 31a"/>
      <sheetName val="32"/>
      <sheetName val="33"/>
      <sheetName val="34"/>
      <sheetName val="35"/>
      <sheetName val="35a"/>
      <sheetName val="35b"/>
      <sheetName val="36"/>
      <sheetName val="37"/>
      <sheetName val="38"/>
      <sheetName val="39"/>
    </sheetNames>
    <sheetDataSet>
      <sheetData sheetId="0"/>
      <sheetData sheetId="1"/>
      <sheetData sheetId="2"/>
      <sheetData sheetId="3" refreshError="1"/>
      <sheetData sheetId="4" refreshError="1"/>
      <sheetData sheetId="5" refreshError="1"/>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sheetData sheetId="40"/>
      <sheetData sheetId="41"/>
      <sheetData sheetId="42"/>
      <sheetData sheetId="43"/>
      <sheetData sheetId="44"/>
      <sheetData sheetId="45" refreshError="1"/>
      <sheetData sheetId="46"/>
      <sheetData sheetId="47"/>
      <sheetData sheetId="48"/>
      <sheetData sheetId="49"/>
      <sheetData sheetId="50" refreshError="1"/>
      <sheetData sheetId="51" refreshError="1"/>
      <sheetData sheetId="52"/>
      <sheetData sheetId="53"/>
      <sheetData sheetId="54"/>
      <sheetData sheetId="5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Reserve"/>
      <sheetName val="Summary"/>
      <sheetName val="Tax Rate"/>
      <sheetName val="Info"/>
      <sheetName val="Advertisement"/>
      <sheetName val="Sheet A"/>
      <sheetName val="1"/>
      <sheetName val="1a"/>
      <sheetName val="2"/>
      <sheetName val="3"/>
      <sheetName val="3a"/>
      <sheetName val="3b"/>
      <sheetName val="Cap Cal"/>
      <sheetName val="3c"/>
      <sheetName val="3d"/>
      <sheetName val="Revenues"/>
      <sheetName val="12"/>
      <sheetName val="13"/>
      <sheetName val="14"/>
      <sheetName val="15"/>
      <sheetName val="15a"/>
      <sheetName val="15b"/>
      <sheetName val="15c"/>
      <sheetName val="15d"/>
      <sheetName val="16"/>
      <sheetName val="17"/>
      <sheetName val="18"/>
      <sheetName val="19"/>
      <sheetName val="20"/>
      <sheetName val="20a"/>
      <sheetName val="21"/>
      <sheetName val="22"/>
      <sheetName val="23"/>
      <sheetName val="24"/>
      <sheetName val="24a"/>
      <sheetName val="25"/>
      <sheetName val="26"/>
      <sheetName val="26a"/>
      <sheetName val="27"/>
      <sheetName val="28"/>
      <sheetName val="29"/>
      <sheetName val="30"/>
      <sheetName val="31"/>
      <sheetName val="32"/>
      <sheetName val="33"/>
      <sheetName val="34"/>
      <sheetName val="35"/>
      <sheetName val="36"/>
      <sheetName val="37"/>
      <sheetName val="38"/>
      <sheetName val="39"/>
      <sheetName val="41"/>
      <sheetName val="42"/>
      <sheetName val="40"/>
      <sheetName val="40a"/>
      <sheetName val="40b"/>
      <sheetName val="40c"/>
      <sheetName val="40d"/>
      <sheetName val="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H15">
            <v>5300</v>
          </cell>
          <cell r="L15">
            <v>5300</v>
          </cell>
          <cell r="N15">
            <v>5300</v>
          </cell>
          <cell r="P15">
            <v>0</v>
          </cell>
        </row>
        <row r="16">
          <cell r="H16">
            <v>1325</v>
          </cell>
          <cell r="L16">
            <v>1325</v>
          </cell>
          <cell r="N16">
            <v>1325</v>
          </cell>
          <cell r="P16">
            <v>0</v>
          </cell>
        </row>
        <row r="17">
          <cell r="P17" t="str">
            <v xml:space="preserve"> </v>
          </cell>
        </row>
        <row r="18">
          <cell r="P18">
            <v>0</v>
          </cell>
        </row>
        <row r="20">
          <cell r="P20">
            <v>0</v>
          </cell>
        </row>
        <row r="22">
          <cell r="P22">
            <v>0</v>
          </cell>
        </row>
        <row r="24">
          <cell r="P24">
            <v>0</v>
          </cell>
        </row>
        <row r="25">
          <cell r="P25" t="str">
            <v xml:space="preserve"> </v>
          </cell>
        </row>
      </sheetData>
      <sheetData sheetId="35">
        <row r="14">
          <cell r="H14">
            <v>5861.31</v>
          </cell>
          <cell r="L14">
            <v>5861.31</v>
          </cell>
          <cell r="N14">
            <v>5861.31</v>
          </cell>
        </row>
        <row r="15">
          <cell r="H15">
            <v>2428</v>
          </cell>
          <cell r="L15">
            <v>2428</v>
          </cell>
          <cell r="N15">
            <v>2428</v>
          </cell>
        </row>
        <row r="16">
          <cell r="H16">
            <v>997.7</v>
          </cell>
          <cell r="L16">
            <v>997.7</v>
          </cell>
          <cell r="N16">
            <v>997.7</v>
          </cell>
        </row>
        <row r="22">
          <cell r="H22">
            <v>600000</v>
          </cell>
          <cell r="L22">
            <v>600000</v>
          </cell>
          <cell r="N22">
            <v>600000</v>
          </cell>
        </row>
        <row r="24">
          <cell r="H24">
            <v>100000</v>
          </cell>
          <cell r="L24">
            <v>100000</v>
          </cell>
          <cell r="N24">
            <v>100000</v>
          </cell>
        </row>
      </sheetData>
      <sheetData sheetId="36">
        <row r="24">
          <cell r="F24">
            <v>0</v>
          </cell>
          <cell r="H24">
            <v>715912.01</v>
          </cell>
          <cell r="J24">
            <v>0</v>
          </cell>
          <cell r="L24">
            <v>715912.01</v>
          </cell>
          <cell r="N24">
            <v>715912.01</v>
          </cell>
          <cell r="P24">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Reserve"/>
      <sheetName val="Summary"/>
      <sheetName val="Tax Rate"/>
      <sheetName val="Info"/>
      <sheetName val="Advertisement"/>
      <sheetName val="Sheet A"/>
      <sheetName val="1"/>
      <sheetName val="1a"/>
      <sheetName val="2"/>
      <sheetName val="3"/>
      <sheetName val="3a"/>
      <sheetName val="3b"/>
      <sheetName val="Cap Cal"/>
      <sheetName val="3d"/>
      <sheetName val="Revenues"/>
      <sheetName val="12"/>
      <sheetName val="13"/>
      <sheetName val="14"/>
      <sheetName val="15"/>
      <sheetName val="15a"/>
      <sheetName val="15b"/>
      <sheetName val="15c"/>
      <sheetName val="15d"/>
      <sheetName val="15e"/>
      <sheetName val="16"/>
      <sheetName val="17"/>
      <sheetName val="18"/>
      <sheetName val="19"/>
      <sheetName val="20"/>
      <sheetName val="20a"/>
      <sheetName val="21"/>
      <sheetName val="22"/>
      <sheetName val="23"/>
      <sheetName val="24"/>
      <sheetName val="24a"/>
      <sheetName val="25"/>
      <sheetName val="26"/>
      <sheetName val="26a"/>
      <sheetName val="27"/>
      <sheetName val="28"/>
      <sheetName val="29"/>
      <sheetName val="30"/>
      <sheetName val="31"/>
      <sheetName val="32"/>
      <sheetName val="33"/>
      <sheetName val="34"/>
      <sheetName val="35"/>
      <sheetName val="36"/>
      <sheetName val="37"/>
      <sheetName val="38"/>
      <sheetName val="39"/>
      <sheetName val="41"/>
      <sheetName val="42"/>
      <sheetName val="40"/>
      <sheetName val="40a"/>
      <sheetName val="40b"/>
      <sheetName val="40c"/>
      <sheetName val="40d"/>
      <sheetName val="44"/>
      <sheetName val="43"/>
      <sheetName val="3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F15">
            <v>8300</v>
          </cell>
          <cell r="H15">
            <v>8800</v>
          </cell>
          <cell r="L15">
            <v>8800</v>
          </cell>
          <cell r="N15">
            <v>8800</v>
          </cell>
          <cell r="P15">
            <v>0</v>
          </cell>
        </row>
        <row r="16">
          <cell r="F16">
            <v>2075</v>
          </cell>
          <cell r="H16">
            <v>2200</v>
          </cell>
          <cell r="L16">
            <v>2200</v>
          </cell>
          <cell r="N16">
            <v>2200</v>
          </cell>
          <cell r="P16">
            <v>0</v>
          </cell>
        </row>
        <row r="17">
          <cell r="P17" t="str">
            <v xml:space="preserve"> </v>
          </cell>
        </row>
        <row r="18">
          <cell r="F18">
            <v>795</v>
          </cell>
          <cell r="H18">
            <v>5559</v>
          </cell>
          <cell r="L18">
            <v>5559</v>
          </cell>
          <cell r="N18">
            <v>5559</v>
          </cell>
          <cell r="P18">
            <v>0</v>
          </cell>
        </row>
        <row r="20">
          <cell r="H20">
            <v>342</v>
          </cell>
          <cell r="L20">
            <v>0</v>
          </cell>
          <cell r="N20">
            <v>0</v>
          </cell>
          <cell r="P20">
            <v>0</v>
          </cell>
        </row>
        <row r="22">
          <cell r="F22">
            <v>9000</v>
          </cell>
          <cell r="H22">
            <v>14700</v>
          </cell>
          <cell r="L22">
            <v>0</v>
          </cell>
          <cell r="N22">
            <v>0</v>
          </cell>
          <cell r="P22">
            <v>0</v>
          </cell>
        </row>
        <row r="24">
          <cell r="F24">
            <v>35000</v>
          </cell>
          <cell r="L24">
            <v>0</v>
          </cell>
          <cell r="N24">
            <v>0</v>
          </cell>
          <cell r="P24">
            <v>0</v>
          </cell>
        </row>
        <row r="25">
          <cell r="P25" t="str">
            <v xml:space="preserve"> </v>
          </cell>
        </row>
      </sheetData>
      <sheetData sheetId="35">
        <row r="14">
          <cell r="H14">
            <v>25000</v>
          </cell>
          <cell r="L14">
            <v>25000</v>
          </cell>
          <cell r="N14">
            <v>25000</v>
          </cell>
          <cell r="P14">
            <v>25000</v>
          </cell>
        </row>
        <row r="16">
          <cell r="H16">
            <v>10000</v>
          </cell>
          <cell r="L16">
            <v>10000</v>
          </cell>
          <cell r="N16">
            <v>10000</v>
          </cell>
        </row>
        <row r="18">
          <cell r="H18">
            <v>3183</v>
          </cell>
          <cell r="L18">
            <v>3183</v>
          </cell>
          <cell r="N18">
            <v>3183</v>
          </cell>
        </row>
        <row r="20">
          <cell r="F20">
            <v>1500</v>
          </cell>
        </row>
      </sheetData>
      <sheetData sheetId="36">
        <row r="24">
          <cell r="F24">
            <v>0</v>
          </cell>
          <cell r="H24">
            <v>56259</v>
          </cell>
          <cell r="J24">
            <v>0</v>
          </cell>
          <cell r="L24">
            <v>56259</v>
          </cell>
          <cell r="N24">
            <v>31259</v>
          </cell>
          <cell r="P24">
            <v>25000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61"/>
  <sheetViews>
    <sheetView topLeftCell="E43" workbookViewId="0">
      <selection activeCell="E47" sqref="E47"/>
    </sheetView>
  </sheetViews>
  <sheetFormatPr defaultColWidth="8.5546875" defaultRowHeight="15.75"/>
  <cols>
    <col min="1" max="1" width="3.21875" style="780" customWidth="1"/>
    <col min="2" max="2" width="8.5546875" style="780"/>
    <col min="3" max="3" width="14.33203125" style="780" customWidth="1"/>
    <col min="4" max="4" width="15.6640625" style="780" customWidth="1"/>
    <col min="5" max="5" width="14.77734375" style="780" customWidth="1"/>
    <col min="6" max="6" width="2.77734375" style="780" customWidth="1"/>
    <col min="7" max="7" width="13.88671875" style="780" customWidth="1"/>
    <col min="8" max="8" width="2.33203125" style="780" customWidth="1"/>
    <col min="9" max="9" width="13.88671875" style="780" customWidth="1"/>
    <col min="10" max="10" width="2.33203125" style="780" customWidth="1"/>
    <col min="11" max="16384" width="8.5546875" style="780"/>
  </cols>
  <sheetData>
    <row r="1" spans="1:10" ht="20.25">
      <c r="A1" s="812"/>
    </row>
    <row r="2" spans="1:10" ht="30">
      <c r="D2" s="811" t="s">
        <v>1054</v>
      </c>
    </row>
    <row r="3" spans="1:10" ht="30">
      <c r="D3" s="811" t="s">
        <v>1053</v>
      </c>
    </row>
    <row r="4" spans="1:10" ht="30">
      <c r="D4" s="811" t="s">
        <v>1052</v>
      </c>
    </row>
    <row r="5" spans="1:10" ht="30">
      <c r="D5" s="811" t="s">
        <v>1390</v>
      </c>
    </row>
    <row r="6" spans="1:10" ht="9" customHeight="1" thickBot="1">
      <c r="A6" s="782"/>
      <c r="B6" s="782"/>
      <c r="C6" s="782"/>
      <c r="D6" s="782"/>
      <c r="E6" s="782"/>
      <c r="F6" s="782"/>
      <c r="G6" s="782"/>
      <c r="H6" s="782"/>
      <c r="I6" s="782"/>
      <c r="J6" s="782"/>
    </row>
    <row r="7" spans="1:10" ht="16.5" thickTop="1">
      <c r="F7" s="786"/>
      <c r="H7" s="786"/>
    </row>
    <row r="8" spans="1:10" ht="15" customHeight="1" thickBot="1">
      <c r="A8" s="782"/>
      <c r="B8" s="782"/>
      <c r="C8" s="782"/>
      <c r="D8" s="782"/>
      <c r="E8" s="782"/>
      <c r="F8" s="781"/>
      <c r="G8" s="1140" t="s">
        <v>1391</v>
      </c>
      <c r="H8" s="1141"/>
      <c r="I8" s="1140" t="s">
        <v>1355</v>
      </c>
      <c r="J8" s="1142"/>
    </row>
    <row r="9" spans="1:10" ht="16.5" thickTop="1">
      <c r="A9" s="790" t="s">
        <v>1051</v>
      </c>
      <c r="B9" s="780" t="s">
        <v>1392</v>
      </c>
      <c r="F9" s="786"/>
      <c r="G9" s="802"/>
      <c r="H9" s="800"/>
      <c r="I9" s="802"/>
      <c r="J9" s="810"/>
    </row>
    <row r="10" spans="1:10">
      <c r="A10" s="784"/>
      <c r="B10" s="784" t="s">
        <v>1050</v>
      </c>
      <c r="C10" s="784"/>
      <c r="D10" s="784"/>
      <c r="E10" s="789" t="s">
        <v>1049</v>
      </c>
      <c r="F10" s="783"/>
      <c r="G10" s="794">
        <f>'29'!D29</f>
        <v>22030973</v>
      </c>
      <c r="H10" s="793"/>
      <c r="I10" s="805" t="s">
        <v>1021</v>
      </c>
      <c r="J10" s="804" t="s">
        <v>953</v>
      </c>
    </row>
    <row r="11" spans="1:10" ht="28.9" customHeight="1">
      <c r="A11" s="790" t="s">
        <v>1048</v>
      </c>
      <c r="B11" s="780" t="s">
        <v>1047</v>
      </c>
      <c r="D11" s="784" t="s">
        <v>1025</v>
      </c>
      <c r="E11" s="789" t="s">
        <v>1046</v>
      </c>
      <c r="F11" s="783"/>
      <c r="G11" s="794"/>
      <c r="H11" s="793"/>
      <c r="I11" s="794">
        <v>24331438</v>
      </c>
      <c r="J11" s="806"/>
    </row>
    <row r="12" spans="1:10" ht="24.95" customHeight="1">
      <c r="A12" s="784"/>
      <c r="B12" s="784"/>
      <c r="C12" s="784"/>
      <c r="D12" s="784" t="s">
        <v>1045</v>
      </c>
      <c r="E12" s="789" t="s">
        <v>1044</v>
      </c>
      <c r="F12" s="783"/>
      <c r="G12" s="794">
        <v>25492047</v>
      </c>
      <c r="H12" s="793"/>
      <c r="I12" s="805" t="s">
        <v>1021</v>
      </c>
      <c r="J12" s="804" t="s">
        <v>953</v>
      </c>
    </row>
    <row r="13" spans="1:10" ht="29.1" customHeight="1">
      <c r="A13" s="790" t="s">
        <v>1043</v>
      </c>
      <c r="B13" s="780" t="s">
        <v>1042</v>
      </c>
      <c r="D13" s="784" t="s">
        <v>1025</v>
      </c>
      <c r="E13" s="789" t="s">
        <v>1041</v>
      </c>
      <c r="F13" s="783"/>
      <c r="G13" s="807"/>
      <c r="H13" s="793"/>
      <c r="I13" s="809"/>
      <c r="J13" s="806"/>
    </row>
    <row r="14" spans="1:10" ht="24.6" customHeight="1">
      <c r="A14" s="784"/>
      <c r="B14" s="784"/>
      <c r="C14" s="784"/>
      <c r="D14" s="784" t="s">
        <v>1023</v>
      </c>
      <c r="E14" s="789" t="s">
        <v>1040</v>
      </c>
      <c r="F14" s="783"/>
      <c r="G14" s="794"/>
      <c r="H14" s="793"/>
      <c r="I14" s="805" t="s">
        <v>1021</v>
      </c>
      <c r="J14" s="804" t="s">
        <v>953</v>
      </c>
    </row>
    <row r="15" spans="1:10" ht="29.1" customHeight="1">
      <c r="A15" s="790" t="s">
        <v>1039</v>
      </c>
      <c r="B15" s="780" t="s">
        <v>1038</v>
      </c>
      <c r="D15" s="784" t="s">
        <v>1025</v>
      </c>
      <c r="E15" s="789" t="s">
        <v>1037</v>
      </c>
      <c r="F15" s="783"/>
      <c r="G15" s="807"/>
      <c r="H15" s="793"/>
      <c r="I15" s="809"/>
      <c r="J15" s="806"/>
    </row>
    <row r="16" spans="1:10" ht="24.95" customHeight="1">
      <c r="A16" s="784"/>
      <c r="B16" s="784" t="s">
        <v>1036</v>
      </c>
      <c r="C16" s="784"/>
      <c r="D16" s="784" t="s">
        <v>1023</v>
      </c>
      <c r="E16" s="789" t="s">
        <v>1035</v>
      </c>
      <c r="F16" s="783"/>
      <c r="G16" s="794"/>
      <c r="H16" s="793"/>
      <c r="I16" s="805" t="s">
        <v>1021</v>
      </c>
      <c r="J16" s="804" t="s">
        <v>953</v>
      </c>
    </row>
    <row r="17" spans="1:10" ht="28.9" customHeight="1">
      <c r="A17" s="790" t="s">
        <v>1034</v>
      </c>
      <c r="B17" s="780" t="s">
        <v>1033</v>
      </c>
      <c r="D17" s="784" t="s">
        <v>1025</v>
      </c>
      <c r="E17" s="789" t="s">
        <v>1032</v>
      </c>
      <c r="F17" s="783"/>
      <c r="G17" s="807"/>
      <c r="H17" s="793"/>
      <c r="I17" s="794">
        <f>2900673+31852+1551</f>
        <v>2934076</v>
      </c>
      <c r="J17" s="806"/>
    </row>
    <row r="18" spans="1:10" ht="24.95" customHeight="1">
      <c r="A18" s="784"/>
      <c r="B18" s="784"/>
      <c r="C18" s="784"/>
      <c r="D18" s="784" t="s">
        <v>1023</v>
      </c>
      <c r="E18" s="789" t="s">
        <v>1031</v>
      </c>
      <c r="F18" s="783"/>
      <c r="G18" s="794">
        <v>2932525</v>
      </c>
      <c r="H18" s="793"/>
      <c r="I18" s="805" t="s">
        <v>1021</v>
      </c>
      <c r="J18" s="804" t="s">
        <v>953</v>
      </c>
    </row>
    <row r="19" spans="1:10" ht="28.9" customHeight="1">
      <c r="A19" s="790" t="s">
        <v>1030</v>
      </c>
      <c r="B19" s="780" t="s">
        <v>494</v>
      </c>
      <c r="D19" s="784" t="s">
        <v>1025</v>
      </c>
      <c r="E19" s="789" t="s">
        <v>1029</v>
      </c>
      <c r="F19" s="783"/>
      <c r="G19" s="807"/>
      <c r="H19" s="793"/>
      <c r="I19" s="809"/>
      <c r="J19" s="806"/>
    </row>
    <row r="20" spans="1:10" ht="24.95" customHeight="1">
      <c r="A20" s="784"/>
      <c r="B20" s="784"/>
      <c r="C20" s="784"/>
      <c r="D20" s="784" t="s">
        <v>1023</v>
      </c>
      <c r="E20" s="789" t="s">
        <v>1028</v>
      </c>
      <c r="F20" s="783"/>
      <c r="G20" s="794"/>
      <c r="H20" s="793"/>
      <c r="I20" s="805" t="s">
        <v>1021</v>
      </c>
      <c r="J20" s="804" t="s">
        <v>953</v>
      </c>
    </row>
    <row r="21" spans="1:10" ht="28.9" customHeight="1">
      <c r="A21" s="808" t="s">
        <v>1027</v>
      </c>
      <c r="B21" s="780" t="s">
        <v>1026</v>
      </c>
      <c r="D21" s="784" t="s">
        <v>1025</v>
      </c>
      <c r="E21" s="789" t="s">
        <v>1024</v>
      </c>
      <c r="F21" s="783"/>
      <c r="G21" s="807">
        <v>0</v>
      </c>
      <c r="H21" s="793"/>
      <c r="I21" s="794">
        <v>0</v>
      </c>
      <c r="J21" s="806"/>
    </row>
    <row r="22" spans="1:10" ht="24.95" customHeight="1">
      <c r="A22" s="795"/>
      <c r="B22" s="784"/>
      <c r="C22" s="784"/>
      <c r="D22" s="784" t="s">
        <v>1023</v>
      </c>
      <c r="E22" s="789" t="s">
        <v>1022</v>
      </c>
      <c r="F22" s="783"/>
      <c r="G22" s="794"/>
      <c r="H22" s="793"/>
      <c r="I22" s="805" t="s">
        <v>1021</v>
      </c>
      <c r="J22" s="804" t="s">
        <v>953</v>
      </c>
    </row>
    <row r="23" spans="1:10" ht="28.9" customHeight="1">
      <c r="A23" s="803" t="s">
        <v>1020</v>
      </c>
      <c r="B23" s="784" t="s">
        <v>1019</v>
      </c>
      <c r="C23" s="784"/>
      <c r="D23" s="784"/>
      <c r="E23" s="789" t="s">
        <v>1018</v>
      </c>
      <c r="F23" s="783"/>
      <c r="G23" s="794">
        <f>SUM(G10:G22)</f>
        <v>50455545</v>
      </c>
      <c r="H23" s="793"/>
      <c r="I23" s="802"/>
      <c r="J23" s="802"/>
    </row>
    <row r="24" spans="1:10" ht="15" customHeight="1">
      <c r="A24" s="790" t="s">
        <v>1017</v>
      </c>
      <c r="B24" s="780" t="s">
        <v>1393</v>
      </c>
      <c r="F24" s="786"/>
      <c r="G24" s="801"/>
      <c r="H24" s="800"/>
    </row>
    <row r="25" spans="1:10">
      <c r="A25" s="795"/>
      <c r="B25" s="784" t="s">
        <v>1016</v>
      </c>
      <c r="C25" s="784"/>
      <c r="D25" s="784"/>
      <c r="E25" s="789" t="s">
        <v>1015</v>
      </c>
      <c r="F25" s="783"/>
      <c r="G25" s="794">
        <v>7460244</v>
      </c>
      <c r="H25" s="793"/>
    </row>
    <row r="26" spans="1:10" ht="15" customHeight="1">
      <c r="A26" s="790" t="s">
        <v>1014</v>
      </c>
      <c r="B26" s="780" t="s">
        <v>1394</v>
      </c>
      <c r="F26" s="786"/>
      <c r="G26" s="801"/>
      <c r="H26" s="800"/>
    </row>
    <row r="27" spans="1:10">
      <c r="A27" s="795"/>
      <c r="B27" s="784" t="s">
        <v>1013</v>
      </c>
      <c r="C27" s="784"/>
      <c r="D27" s="784"/>
      <c r="E27" s="789" t="s">
        <v>1012</v>
      </c>
      <c r="F27" s="783"/>
      <c r="G27" s="794">
        <f>G23-G25</f>
        <v>42995301</v>
      </c>
      <c r="H27" s="793"/>
    </row>
    <row r="28" spans="1:10">
      <c r="A28" s="790" t="s">
        <v>724</v>
      </c>
      <c r="B28" s="780" t="s">
        <v>1011</v>
      </c>
      <c r="D28" s="799">
        <v>0.98799999999999999</v>
      </c>
      <c r="E28" s="798" t="s">
        <v>1010</v>
      </c>
      <c r="F28" s="786"/>
      <c r="G28" s="796"/>
      <c r="H28" s="792"/>
    </row>
    <row r="29" spans="1:10">
      <c r="B29" s="780" t="s">
        <v>1009</v>
      </c>
      <c r="E29" s="797"/>
      <c r="F29" s="786"/>
      <c r="G29" s="796"/>
      <c r="H29" s="792"/>
    </row>
    <row r="30" spans="1:10">
      <c r="B30" s="780" t="s">
        <v>1008</v>
      </c>
      <c r="F30" s="786"/>
      <c r="G30" s="796"/>
      <c r="H30" s="792"/>
    </row>
    <row r="31" spans="1:10">
      <c r="A31" s="795"/>
      <c r="B31" s="784" t="s">
        <v>1007</v>
      </c>
      <c r="C31" s="784"/>
      <c r="D31" s="784"/>
      <c r="E31" s="789" t="s">
        <v>1006</v>
      </c>
      <c r="F31" s="783"/>
      <c r="G31" s="794">
        <f>ROUND(G27/0.988,0)</f>
        <v>43517511</v>
      </c>
      <c r="H31" s="793"/>
    </row>
    <row r="32" spans="1:10">
      <c r="D32" s="786"/>
      <c r="E32" s="796"/>
      <c r="F32" s="792"/>
    </row>
    <row r="33" spans="1:8">
      <c r="B33" s="788" t="s">
        <v>1005</v>
      </c>
      <c r="D33" s="786"/>
      <c r="E33" s="796"/>
      <c r="F33" s="792"/>
    </row>
    <row r="34" spans="1:8">
      <c r="B34" s="780" t="s">
        <v>1004</v>
      </c>
      <c r="D34" s="786"/>
      <c r="E34" s="796"/>
      <c r="F34" s="792"/>
      <c r="G34" s="785" t="s">
        <v>1003</v>
      </c>
    </row>
    <row r="35" spans="1:8">
      <c r="A35" s="784"/>
      <c r="B35" s="784" t="s">
        <v>1002</v>
      </c>
      <c r="C35" s="784"/>
      <c r="D35" s="783"/>
      <c r="E35" s="816">
        <f>G12</f>
        <v>25492047</v>
      </c>
      <c r="F35" s="791"/>
      <c r="G35" s="785" t="s">
        <v>1426</v>
      </c>
    </row>
    <row r="36" spans="1:8" ht="15" customHeight="1">
      <c r="B36" s="780" t="s">
        <v>1001</v>
      </c>
      <c r="D36" s="786"/>
      <c r="E36" s="796"/>
      <c r="F36" s="792"/>
      <c r="G36" s="785"/>
    </row>
    <row r="37" spans="1:8">
      <c r="A37" s="784"/>
      <c r="B37" s="784" t="s">
        <v>1000</v>
      </c>
      <c r="C37" s="784"/>
      <c r="D37" s="783"/>
      <c r="E37" s="816"/>
      <c r="F37" s="791"/>
      <c r="G37" s="785" t="s">
        <v>999</v>
      </c>
    </row>
    <row r="38" spans="1:8">
      <c r="B38" s="780" t="s">
        <v>998</v>
      </c>
      <c r="D38" s="786"/>
      <c r="E38" s="796"/>
      <c r="F38" s="792"/>
      <c r="G38" s="785" t="s">
        <v>997</v>
      </c>
    </row>
    <row r="39" spans="1:8">
      <c r="A39" s="784"/>
      <c r="B39" s="784" t="s">
        <v>996</v>
      </c>
      <c r="C39" s="784"/>
      <c r="D39" s="783"/>
      <c r="E39" s="816"/>
      <c r="F39" s="791"/>
      <c r="G39" s="785" t="s">
        <v>995</v>
      </c>
    </row>
    <row r="40" spans="1:8">
      <c r="B40" s="780" t="s">
        <v>994</v>
      </c>
      <c r="D40" s="786"/>
      <c r="E40" s="796"/>
      <c r="F40" s="792"/>
      <c r="G40" s="785" t="s">
        <v>1395</v>
      </c>
    </row>
    <row r="41" spans="1:8">
      <c r="A41" s="784"/>
      <c r="B41" s="784" t="s">
        <v>993</v>
      </c>
      <c r="C41" s="784"/>
      <c r="D41" s="783"/>
      <c r="E41" s="816">
        <f>G18</f>
        <v>2932525</v>
      </c>
      <c r="F41" s="791"/>
      <c r="G41" s="785" t="s">
        <v>992</v>
      </c>
    </row>
    <row r="42" spans="1:8">
      <c r="B42" s="780" t="s">
        <v>991</v>
      </c>
      <c r="D42" s="786"/>
      <c r="E42" s="796"/>
      <c r="F42" s="792"/>
      <c r="G42" s="785" t="s">
        <v>990</v>
      </c>
    </row>
    <row r="43" spans="1:8">
      <c r="A43" s="784"/>
      <c r="B43" s="784" t="s">
        <v>989</v>
      </c>
      <c r="C43" s="784"/>
      <c r="D43" s="783"/>
      <c r="E43" s="816"/>
      <c r="F43" s="791"/>
    </row>
    <row r="44" spans="1:8">
      <c r="B44" s="780" t="s">
        <v>988</v>
      </c>
      <c r="D44" s="786"/>
      <c r="E44" s="796"/>
      <c r="F44" s="792"/>
    </row>
    <row r="45" spans="1:8">
      <c r="A45" s="784"/>
      <c r="B45" s="784" t="s">
        <v>987</v>
      </c>
      <c r="C45" s="784"/>
      <c r="D45" s="783"/>
      <c r="E45" s="816"/>
      <c r="F45" s="791"/>
    </row>
    <row r="46" spans="1:8" ht="28.9" customHeight="1">
      <c r="A46" s="784"/>
      <c r="B46" s="784"/>
      <c r="C46" s="784"/>
      <c r="D46" s="783"/>
      <c r="E46" s="816"/>
      <c r="F46" s="791"/>
    </row>
    <row r="47" spans="1:8" ht="28.9" customHeight="1">
      <c r="A47" s="784"/>
      <c r="B47" s="784" t="s">
        <v>986</v>
      </c>
      <c r="C47" s="784"/>
      <c r="D47" s="783"/>
      <c r="E47" s="816">
        <f>G59</f>
        <v>15092939</v>
      </c>
      <c r="F47" s="791"/>
    </row>
    <row r="48" spans="1:8" ht="28.9" customHeight="1">
      <c r="A48" s="784"/>
      <c r="B48" s="784" t="s">
        <v>985</v>
      </c>
      <c r="C48" s="784"/>
      <c r="D48" s="783"/>
      <c r="E48" s="816">
        <f>SUM(E32:E47)</f>
        <v>43517511</v>
      </c>
      <c r="F48" s="791"/>
      <c r="G48" s="784"/>
      <c r="H48" s="784"/>
    </row>
    <row r="49" spans="1:9" ht="15" customHeight="1">
      <c r="A49" s="790" t="s">
        <v>984</v>
      </c>
      <c r="B49" s="780" t="s">
        <v>983</v>
      </c>
      <c r="G49" s="787"/>
      <c r="H49" s="786"/>
    </row>
    <row r="50" spans="1:9">
      <c r="A50" s="784"/>
      <c r="B50" s="784" t="s">
        <v>982</v>
      </c>
      <c r="C50" s="784"/>
      <c r="D50" s="784"/>
      <c r="E50" s="789" t="s">
        <v>981</v>
      </c>
      <c r="F50" s="784"/>
      <c r="G50" s="813">
        <f>G31-G27</f>
        <v>522210</v>
      </c>
      <c r="H50" s="783"/>
    </row>
    <row r="51" spans="1:9" ht="15" customHeight="1">
      <c r="B51" s="788" t="s">
        <v>980</v>
      </c>
      <c r="G51" s="814"/>
      <c r="H51" s="786"/>
      <c r="I51" s="785" t="s">
        <v>979</v>
      </c>
    </row>
    <row r="52" spans="1:9">
      <c r="A52" s="784"/>
      <c r="B52" s="784" t="s">
        <v>978</v>
      </c>
      <c r="C52" s="784"/>
      <c r="D52" s="784"/>
      <c r="E52" s="784"/>
      <c r="F52" s="784"/>
      <c r="G52" s="813">
        <f>G10</f>
        <v>22030973</v>
      </c>
      <c r="H52" s="783"/>
      <c r="I52" s="785" t="s">
        <v>977</v>
      </c>
    </row>
    <row r="53" spans="1:9" ht="15" customHeight="1">
      <c r="G53" s="814"/>
      <c r="H53" s="786"/>
      <c r="I53" s="785" t="s">
        <v>976</v>
      </c>
    </row>
    <row r="54" spans="1:9" ht="13.9" customHeight="1">
      <c r="A54" s="784"/>
      <c r="B54" s="784" t="s">
        <v>975</v>
      </c>
      <c r="C54" s="784"/>
      <c r="D54" s="784"/>
      <c r="E54" s="784"/>
      <c r="F54" s="784"/>
      <c r="G54" s="813">
        <f>G50</f>
        <v>522210</v>
      </c>
      <c r="H54" s="783"/>
      <c r="I54" s="785" t="s">
        <v>974</v>
      </c>
    </row>
    <row r="55" spans="1:9" ht="15" customHeight="1">
      <c r="G55" s="814"/>
      <c r="H55" s="786"/>
      <c r="I55" s="785" t="s">
        <v>973</v>
      </c>
    </row>
    <row r="56" spans="1:9">
      <c r="A56" s="784"/>
      <c r="B56" s="784"/>
      <c r="C56" s="784" t="s">
        <v>972</v>
      </c>
      <c r="D56" s="784"/>
      <c r="E56" s="784"/>
      <c r="F56" s="784"/>
      <c r="G56" s="813">
        <f>G54+G52</f>
        <v>22553183</v>
      </c>
      <c r="H56" s="783"/>
      <c r="I56" s="785" t="s">
        <v>971</v>
      </c>
    </row>
    <row r="57" spans="1:9" ht="15" customHeight="1">
      <c r="G57" s="814"/>
      <c r="H57" s="786"/>
      <c r="I57" s="785" t="s">
        <v>970</v>
      </c>
    </row>
    <row r="58" spans="1:9">
      <c r="A58" s="784"/>
      <c r="B58" s="784" t="s">
        <v>969</v>
      </c>
      <c r="C58" s="784"/>
      <c r="D58" s="784"/>
      <c r="E58" s="784"/>
      <c r="F58" s="784"/>
      <c r="G58" s="813">
        <f>G25</f>
        <v>7460244</v>
      </c>
      <c r="H58" s="783"/>
    </row>
    <row r="59" spans="1:9" ht="28.9" customHeight="1" thickBot="1">
      <c r="A59" s="782"/>
      <c r="B59" s="782" t="s">
        <v>968</v>
      </c>
      <c r="C59" s="782"/>
      <c r="D59" s="782"/>
      <c r="E59" s="782"/>
      <c r="F59" s="782"/>
      <c r="G59" s="815">
        <f>G56-G58</f>
        <v>15092939</v>
      </c>
      <c r="H59" s="781"/>
    </row>
    <row r="60" spans="1:9" ht="16.5" thickTop="1"/>
    <row r="61" spans="1:9">
      <c r="G61" s="977">
        <f>+G59-'11'!C29</f>
        <v>0</v>
      </c>
    </row>
  </sheetData>
  <mergeCells count="2">
    <mergeCell ref="G8:H8"/>
    <mergeCell ref="I8:J8"/>
  </mergeCells>
  <pageMargins left="0.5" right="0.5" top="0.5" bottom="0.5" header="0.5" footer="0.25"/>
  <pageSetup paperSize="5" scale="81" orientation="portrait"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B1:H365"/>
  <sheetViews>
    <sheetView topLeftCell="B4" workbookViewId="0">
      <selection activeCell="E10" sqref="E10"/>
    </sheetView>
  </sheetViews>
  <sheetFormatPr defaultColWidth="9.77734375" defaultRowHeight="15"/>
  <cols>
    <col min="1" max="1" width="1.77734375" customWidth="1"/>
    <col min="2" max="3" width="2.88671875" bestFit="1" customWidth="1"/>
    <col min="4" max="4" width="3" bestFit="1" customWidth="1"/>
    <col min="5" max="5" width="3.5546875" customWidth="1"/>
    <col min="6" max="6" width="50" customWidth="1"/>
    <col min="7" max="7" width="16.88671875" style="614" customWidth="1"/>
    <col min="8" max="8" width="70.44140625" customWidth="1"/>
  </cols>
  <sheetData>
    <row r="1" spans="2:8" ht="15.75">
      <c r="B1" s="1190" t="s">
        <v>559</v>
      </c>
      <c r="C1" s="1190"/>
      <c r="D1" s="1190"/>
      <c r="E1" s="1190"/>
      <c r="F1" s="1190"/>
      <c r="G1" s="1190"/>
      <c r="H1" s="1190"/>
    </row>
    <row r="2" spans="2:8" ht="16.5" thickBot="1">
      <c r="B2" s="1189" t="s">
        <v>944</v>
      </c>
      <c r="C2" s="1189"/>
      <c r="D2" s="1189"/>
      <c r="E2" s="1189"/>
      <c r="F2" s="1189"/>
      <c r="G2" s="1189"/>
      <c r="H2" s="1189"/>
    </row>
    <row r="3" spans="2:8" ht="152.44999999999999" customHeight="1" thickTop="1" thickBot="1">
      <c r="B3" s="611" t="s">
        <v>943</v>
      </c>
      <c r="C3" s="610" t="s">
        <v>942</v>
      </c>
      <c r="D3" s="609" t="s">
        <v>941</v>
      </c>
      <c r="E3" s="608" t="s">
        <v>940</v>
      </c>
      <c r="F3" s="615" t="s">
        <v>945</v>
      </c>
      <c r="G3" s="612" t="s">
        <v>939</v>
      </c>
      <c r="H3" s="607" t="s">
        <v>938</v>
      </c>
    </row>
    <row r="4" spans="2:8" ht="25.5" customHeight="1" thickTop="1">
      <c r="B4" s="605" t="s">
        <v>87</v>
      </c>
      <c r="C4" s="606"/>
      <c r="D4" s="606"/>
      <c r="E4" s="606"/>
      <c r="F4" s="628" t="s">
        <v>87</v>
      </c>
      <c r="G4" s="1066" t="s">
        <v>87</v>
      </c>
      <c r="H4" s="629" t="s">
        <v>87</v>
      </c>
    </row>
    <row r="5" spans="2:8" ht="25.5" customHeight="1">
      <c r="B5" s="605"/>
      <c r="C5" s="606" t="s">
        <v>87</v>
      </c>
      <c r="D5" s="604"/>
      <c r="E5" s="604"/>
      <c r="F5" s="951" t="s">
        <v>87</v>
      </c>
      <c r="G5" s="1067" t="s">
        <v>87</v>
      </c>
      <c r="H5" s="953" t="s">
        <v>87</v>
      </c>
    </row>
    <row r="6" spans="2:8" ht="25.5" customHeight="1">
      <c r="B6" s="605" t="s">
        <v>87</v>
      </c>
      <c r="C6" s="606" t="s">
        <v>87</v>
      </c>
      <c r="D6" s="627"/>
      <c r="E6" s="627"/>
      <c r="F6" s="628" t="s">
        <v>87</v>
      </c>
      <c r="G6" s="1067" t="s">
        <v>87</v>
      </c>
      <c r="H6" s="629" t="s">
        <v>87</v>
      </c>
    </row>
    <row r="7" spans="2:8" ht="25.5" customHeight="1">
      <c r="B7" s="605"/>
      <c r="C7" s="604"/>
      <c r="D7" s="627"/>
      <c r="E7" s="606" t="s">
        <v>87</v>
      </c>
      <c r="F7" s="628" t="s">
        <v>87</v>
      </c>
      <c r="G7" s="1067" t="s">
        <v>87</v>
      </c>
      <c r="H7" s="630" t="s">
        <v>87</v>
      </c>
    </row>
    <row r="8" spans="2:8" ht="25.5" customHeight="1">
      <c r="B8" s="605"/>
      <c r="C8" s="604"/>
      <c r="D8" s="604"/>
      <c r="E8" s="606" t="s">
        <v>87</v>
      </c>
      <c r="F8" s="951" t="s">
        <v>87</v>
      </c>
      <c r="G8" s="1067" t="s">
        <v>87</v>
      </c>
      <c r="H8" s="631" t="s">
        <v>87</v>
      </c>
    </row>
    <row r="9" spans="2:8" ht="25.5" customHeight="1">
      <c r="B9" s="605"/>
      <c r="C9" s="604"/>
      <c r="D9" s="604" t="s">
        <v>87</v>
      </c>
      <c r="E9" s="627"/>
      <c r="F9" s="948" t="s">
        <v>87</v>
      </c>
      <c r="G9" s="1068"/>
      <c r="H9" s="631"/>
    </row>
    <row r="10" spans="2:8" ht="25.5" customHeight="1">
      <c r="B10" s="605" t="s">
        <v>87</v>
      </c>
      <c r="C10" s="604"/>
      <c r="D10" s="604"/>
      <c r="E10" s="606" t="s">
        <v>87</v>
      </c>
      <c r="F10" s="951" t="s">
        <v>87</v>
      </c>
      <c r="G10" s="1069" t="s">
        <v>87</v>
      </c>
      <c r="H10" s="949" t="s">
        <v>87</v>
      </c>
    </row>
    <row r="11" spans="2:8" ht="25.5" customHeight="1">
      <c r="B11" s="605"/>
      <c r="C11" s="604"/>
      <c r="D11" s="604"/>
      <c r="E11" s="604"/>
      <c r="F11" s="950"/>
      <c r="G11" s="1068"/>
      <c r="H11" s="949"/>
    </row>
    <row r="12" spans="2:8" ht="25.5" customHeight="1">
      <c r="B12" s="605"/>
      <c r="C12" s="604"/>
      <c r="D12" s="604"/>
      <c r="E12" s="603"/>
      <c r="F12" s="946"/>
      <c r="G12" s="947"/>
      <c r="H12" s="949"/>
    </row>
    <row r="13" spans="2:8" ht="25.5" customHeight="1">
      <c r="B13" s="605"/>
      <c r="C13" s="604"/>
      <c r="D13" s="604"/>
      <c r="E13" s="603"/>
      <c r="F13" s="946"/>
      <c r="G13" s="947"/>
      <c r="H13" s="949"/>
    </row>
    <row r="14" spans="2:8" ht="25.5" customHeight="1">
      <c r="B14" s="605"/>
      <c r="C14" s="604"/>
      <c r="D14" s="604"/>
      <c r="E14" s="603"/>
      <c r="F14" s="946"/>
      <c r="G14" s="947"/>
      <c r="H14" s="949"/>
    </row>
    <row r="15" spans="2:8" ht="25.5" customHeight="1">
      <c r="B15" s="605"/>
      <c r="C15" s="604"/>
      <c r="D15" s="604"/>
      <c r="E15" s="603"/>
      <c r="F15" s="946"/>
      <c r="G15" s="947"/>
      <c r="H15" s="949"/>
    </row>
    <row r="16" spans="2:8" ht="25.5" customHeight="1">
      <c r="B16" s="605"/>
      <c r="C16" s="604"/>
      <c r="D16" s="604"/>
      <c r="E16" s="603"/>
      <c r="F16" s="946"/>
      <c r="G16" s="947"/>
      <c r="H16" s="949"/>
    </row>
    <row r="17" spans="2:8" ht="25.5" customHeight="1">
      <c r="B17" s="605"/>
      <c r="C17" s="604"/>
      <c r="D17" s="604"/>
      <c r="E17" s="603"/>
      <c r="F17" s="946"/>
      <c r="G17" s="947"/>
      <c r="H17" s="949"/>
    </row>
    <row r="18" spans="2:8" ht="25.5" customHeight="1">
      <c r="B18" s="605"/>
      <c r="C18" s="604"/>
      <c r="D18" s="604"/>
      <c r="E18" s="603"/>
      <c r="F18" s="951"/>
      <c r="G18" s="947"/>
      <c r="H18" s="952"/>
    </row>
    <row r="19" spans="2:8">
      <c r="E19" s="88"/>
      <c r="F19" s="88"/>
      <c r="G19" s="613"/>
      <c r="H19" s="88"/>
    </row>
    <row r="20" spans="2:8">
      <c r="E20" s="88"/>
      <c r="F20" s="88"/>
      <c r="G20" s="613"/>
      <c r="H20" s="88"/>
    </row>
    <row r="21" spans="2:8">
      <c r="E21" s="88"/>
      <c r="F21" s="88"/>
      <c r="G21" s="613"/>
      <c r="H21" s="88"/>
    </row>
    <row r="22" spans="2:8">
      <c r="E22" s="88"/>
      <c r="F22" s="88"/>
      <c r="G22" s="613"/>
      <c r="H22" s="88"/>
    </row>
    <row r="23" spans="2:8">
      <c r="E23" s="88"/>
      <c r="F23" s="88"/>
      <c r="G23" s="613"/>
      <c r="H23" s="88"/>
    </row>
    <row r="24" spans="2:8">
      <c r="E24" s="88"/>
      <c r="F24" s="88"/>
      <c r="G24" s="613"/>
      <c r="H24" s="88"/>
    </row>
    <row r="25" spans="2:8">
      <c r="E25" s="88"/>
      <c r="F25" s="88"/>
      <c r="G25" s="613"/>
      <c r="H25" s="88"/>
    </row>
    <row r="26" spans="2:8">
      <c r="E26" s="88"/>
      <c r="F26" s="88"/>
      <c r="G26" s="613"/>
      <c r="H26" s="88"/>
    </row>
    <row r="27" spans="2:8">
      <c r="E27" s="88"/>
      <c r="F27" s="88"/>
      <c r="G27" s="613"/>
      <c r="H27" s="88"/>
    </row>
    <row r="28" spans="2:8">
      <c r="E28" s="88"/>
      <c r="F28" s="88"/>
      <c r="G28" s="613"/>
      <c r="H28" s="88"/>
    </row>
    <row r="29" spans="2:8">
      <c r="E29" s="88"/>
      <c r="F29" s="88"/>
      <c r="G29" s="613"/>
      <c r="H29" s="88"/>
    </row>
    <row r="30" spans="2:8">
      <c r="E30" s="88"/>
      <c r="F30" s="88"/>
      <c r="G30" s="613"/>
      <c r="H30" s="88"/>
    </row>
    <row r="31" spans="2:8">
      <c r="E31" s="88"/>
      <c r="F31" s="88"/>
      <c r="G31" s="613"/>
      <c r="H31" s="88"/>
    </row>
    <row r="32" spans="2:8">
      <c r="E32" s="88"/>
      <c r="F32" s="88"/>
      <c r="G32" s="613"/>
      <c r="H32" s="88"/>
    </row>
    <row r="33" spans="5:8">
      <c r="E33" s="88"/>
      <c r="F33" s="88"/>
      <c r="G33" s="613"/>
      <c r="H33" s="88"/>
    </row>
    <row r="34" spans="5:8">
      <c r="E34" s="88"/>
      <c r="F34" s="88"/>
      <c r="G34" s="613"/>
      <c r="H34" s="88"/>
    </row>
    <row r="35" spans="5:8">
      <c r="E35" s="88"/>
      <c r="F35" s="88"/>
      <c r="G35" s="613"/>
      <c r="H35" s="88"/>
    </row>
    <row r="36" spans="5:8">
      <c r="E36" s="88"/>
      <c r="F36" s="88"/>
      <c r="G36" s="613"/>
      <c r="H36" s="88"/>
    </row>
    <row r="37" spans="5:8">
      <c r="E37" s="88"/>
      <c r="F37" s="88"/>
      <c r="G37" s="613"/>
      <c r="H37" s="88"/>
    </row>
    <row r="38" spans="5:8">
      <c r="E38" s="88"/>
      <c r="F38" s="88"/>
      <c r="G38" s="613"/>
      <c r="H38" s="88"/>
    </row>
    <row r="39" spans="5:8">
      <c r="E39" s="88"/>
      <c r="F39" s="88"/>
      <c r="G39" s="613"/>
      <c r="H39" s="88"/>
    </row>
    <row r="40" spans="5:8">
      <c r="E40" s="88"/>
      <c r="F40" s="88"/>
      <c r="G40" s="613"/>
      <c r="H40" s="88"/>
    </row>
    <row r="41" spans="5:8">
      <c r="E41" s="88"/>
      <c r="F41" s="88"/>
      <c r="G41" s="613"/>
      <c r="H41" s="88"/>
    </row>
    <row r="42" spans="5:8">
      <c r="E42" s="88"/>
      <c r="F42" s="88"/>
      <c r="G42" s="613"/>
      <c r="H42" s="88"/>
    </row>
    <row r="43" spans="5:8">
      <c r="E43" s="88"/>
      <c r="F43" s="88"/>
      <c r="G43" s="613"/>
      <c r="H43" s="88"/>
    </row>
    <row r="44" spans="5:8">
      <c r="E44" s="88"/>
      <c r="F44" s="88"/>
      <c r="G44" s="613"/>
      <c r="H44" s="88"/>
    </row>
    <row r="45" spans="5:8">
      <c r="E45" s="88"/>
      <c r="F45" s="88"/>
      <c r="G45" s="613"/>
      <c r="H45" s="88"/>
    </row>
    <row r="46" spans="5:8">
      <c r="E46" s="88"/>
      <c r="F46" s="88"/>
      <c r="G46" s="613"/>
      <c r="H46" s="88"/>
    </row>
    <row r="47" spans="5:8">
      <c r="E47" s="88"/>
      <c r="F47" s="88"/>
      <c r="G47" s="613"/>
      <c r="H47" s="88"/>
    </row>
    <row r="48" spans="5:8">
      <c r="E48" s="88"/>
      <c r="F48" s="88"/>
      <c r="G48" s="613"/>
      <c r="H48" s="88"/>
    </row>
    <row r="49" spans="5:8">
      <c r="E49" s="88"/>
      <c r="F49" s="88"/>
      <c r="G49" s="613"/>
      <c r="H49" s="88"/>
    </row>
    <row r="50" spans="5:8">
      <c r="E50" s="88"/>
      <c r="F50" s="88"/>
      <c r="G50" s="613"/>
      <c r="H50" s="88"/>
    </row>
    <row r="51" spans="5:8">
      <c r="E51" s="88"/>
      <c r="F51" s="88"/>
      <c r="G51" s="613"/>
      <c r="H51" s="88"/>
    </row>
    <row r="52" spans="5:8">
      <c r="E52" s="88"/>
      <c r="F52" s="88"/>
      <c r="G52" s="613"/>
      <c r="H52" s="88"/>
    </row>
    <row r="53" spans="5:8">
      <c r="E53" s="88"/>
      <c r="F53" s="88"/>
      <c r="G53" s="613"/>
      <c r="H53" s="88"/>
    </row>
    <row r="54" spans="5:8">
      <c r="E54" s="88"/>
      <c r="F54" s="88"/>
      <c r="G54" s="613"/>
      <c r="H54" s="88"/>
    </row>
    <row r="55" spans="5:8">
      <c r="E55" s="88"/>
      <c r="F55" s="88"/>
      <c r="G55" s="613"/>
      <c r="H55" s="88"/>
    </row>
    <row r="56" spans="5:8">
      <c r="E56" s="88"/>
      <c r="F56" s="88"/>
      <c r="G56" s="613"/>
      <c r="H56" s="88"/>
    </row>
    <row r="57" spans="5:8">
      <c r="E57" s="88"/>
      <c r="F57" s="88"/>
      <c r="G57" s="613"/>
      <c r="H57" s="88"/>
    </row>
    <row r="58" spans="5:8">
      <c r="E58" s="88"/>
      <c r="F58" s="88"/>
      <c r="G58" s="613"/>
      <c r="H58" s="88"/>
    </row>
    <row r="59" spans="5:8">
      <c r="E59" s="88"/>
      <c r="F59" s="88"/>
      <c r="G59" s="613"/>
      <c r="H59" s="88"/>
    </row>
    <row r="60" spans="5:8">
      <c r="E60" s="88"/>
      <c r="F60" s="88"/>
      <c r="G60" s="613"/>
      <c r="H60" s="88"/>
    </row>
    <row r="61" spans="5:8">
      <c r="E61" s="88"/>
      <c r="F61" s="88"/>
      <c r="G61" s="613"/>
      <c r="H61" s="88"/>
    </row>
    <row r="62" spans="5:8">
      <c r="E62" s="88"/>
      <c r="F62" s="88"/>
      <c r="G62" s="613"/>
      <c r="H62" s="88"/>
    </row>
    <row r="63" spans="5:8">
      <c r="E63" s="88"/>
      <c r="F63" s="88"/>
      <c r="G63" s="613"/>
      <c r="H63" s="88"/>
    </row>
    <row r="64" spans="5:8">
      <c r="E64" s="88"/>
      <c r="F64" s="88"/>
      <c r="G64" s="613"/>
      <c r="H64" s="88"/>
    </row>
    <row r="65" spans="5:8">
      <c r="E65" s="88"/>
      <c r="F65" s="88"/>
      <c r="G65" s="613"/>
      <c r="H65" s="88"/>
    </row>
    <row r="66" spans="5:8">
      <c r="E66" s="88"/>
      <c r="F66" s="88"/>
      <c r="G66" s="613"/>
      <c r="H66" s="88"/>
    </row>
    <row r="67" spans="5:8">
      <c r="E67" s="88"/>
      <c r="F67" s="88"/>
      <c r="G67" s="613"/>
      <c r="H67" s="88"/>
    </row>
    <row r="68" spans="5:8">
      <c r="E68" s="88"/>
      <c r="F68" s="88"/>
      <c r="G68" s="613"/>
      <c r="H68" s="88"/>
    </row>
    <row r="69" spans="5:8">
      <c r="E69" s="88"/>
      <c r="F69" s="88"/>
      <c r="G69" s="613"/>
      <c r="H69" s="88"/>
    </row>
    <row r="70" spans="5:8">
      <c r="E70" s="88"/>
      <c r="F70" s="88"/>
      <c r="G70" s="613"/>
      <c r="H70" s="88"/>
    </row>
    <row r="71" spans="5:8">
      <c r="E71" s="88"/>
      <c r="F71" s="88"/>
      <c r="G71" s="613"/>
      <c r="H71" s="88"/>
    </row>
    <row r="72" spans="5:8">
      <c r="E72" s="88"/>
      <c r="F72" s="88"/>
      <c r="G72" s="613"/>
      <c r="H72" s="88"/>
    </row>
    <row r="73" spans="5:8">
      <c r="E73" s="88"/>
      <c r="F73" s="88"/>
      <c r="G73" s="613"/>
      <c r="H73" s="88"/>
    </row>
    <row r="74" spans="5:8">
      <c r="E74" s="88"/>
      <c r="F74" s="88"/>
      <c r="G74" s="613"/>
      <c r="H74" s="88"/>
    </row>
    <row r="75" spans="5:8">
      <c r="E75" s="88"/>
      <c r="F75" s="88"/>
      <c r="G75" s="613"/>
      <c r="H75" s="88"/>
    </row>
    <row r="76" spans="5:8">
      <c r="E76" s="88"/>
      <c r="F76" s="88"/>
      <c r="G76" s="613"/>
      <c r="H76" s="88"/>
    </row>
    <row r="77" spans="5:8">
      <c r="E77" s="88"/>
      <c r="F77" s="88"/>
      <c r="G77" s="613"/>
      <c r="H77" s="88"/>
    </row>
    <row r="78" spans="5:8">
      <c r="E78" s="88"/>
      <c r="F78" s="88"/>
      <c r="G78" s="613"/>
      <c r="H78" s="88"/>
    </row>
    <row r="79" spans="5:8">
      <c r="E79" s="88"/>
      <c r="F79" s="88"/>
      <c r="G79" s="613"/>
      <c r="H79" s="88"/>
    </row>
    <row r="80" spans="5:8">
      <c r="E80" s="88"/>
      <c r="F80" s="88"/>
      <c r="G80" s="613"/>
      <c r="H80" s="88"/>
    </row>
    <row r="81" spans="5:8">
      <c r="E81" s="88"/>
      <c r="F81" s="88"/>
      <c r="G81" s="613"/>
      <c r="H81" s="88"/>
    </row>
    <row r="82" spans="5:8">
      <c r="E82" s="88"/>
      <c r="F82" s="88"/>
      <c r="G82" s="613"/>
      <c r="H82" s="88"/>
    </row>
    <row r="83" spans="5:8">
      <c r="E83" s="88"/>
      <c r="F83" s="88"/>
      <c r="G83" s="613"/>
      <c r="H83" s="88"/>
    </row>
    <row r="84" spans="5:8">
      <c r="E84" s="88"/>
      <c r="F84" s="88"/>
      <c r="G84" s="613"/>
      <c r="H84" s="88"/>
    </row>
    <row r="85" spans="5:8">
      <c r="E85" s="88"/>
      <c r="F85" s="88"/>
      <c r="G85" s="613"/>
      <c r="H85" s="88"/>
    </row>
    <row r="86" spans="5:8">
      <c r="E86" s="88"/>
      <c r="F86" s="88"/>
      <c r="G86" s="613"/>
      <c r="H86" s="88"/>
    </row>
    <row r="87" spans="5:8">
      <c r="E87" s="88"/>
      <c r="F87" s="88"/>
      <c r="G87" s="613"/>
      <c r="H87" s="88"/>
    </row>
    <row r="88" spans="5:8">
      <c r="E88" s="88"/>
      <c r="F88" s="88"/>
      <c r="G88" s="613"/>
      <c r="H88" s="88"/>
    </row>
    <row r="89" spans="5:8">
      <c r="E89" s="88"/>
      <c r="F89" s="88"/>
      <c r="G89" s="613"/>
      <c r="H89" s="88"/>
    </row>
    <row r="90" spans="5:8">
      <c r="E90" s="88"/>
      <c r="F90" s="88"/>
      <c r="G90" s="613"/>
      <c r="H90" s="88"/>
    </row>
    <row r="91" spans="5:8">
      <c r="E91" s="88"/>
      <c r="F91" s="88"/>
      <c r="G91" s="613"/>
      <c r="H91" s="88"/>
    </row>
    <row r="92" spans="5:8">
      <c r="E92" s="88"/>
      <c r="F92" s="88"/>
      <c r="G92" s="613"/>
      <c r="H92" s="88"/>
    </row>
    <row r="93" spans="5:8">
      <c r="E93" s="88"/>
      <c r="F93" s="88"/>
      <c r="G93" s="613"/>
      <c r="H93" s="88"/>
    </row>
    <row r="94" spans="5:8">
      <c r="E94" s="88"/>
      <c r="F94" s="88"/>
      <c r="G94" s="613"/>
      <c r="H94" s="88"/>
    </row>
    <row r="95" spans="5:8">
      <c r="E95" s="88"/>
      <c r="F95" s="88"/>
      <c r="G95" s="613"/>
      <c r="H95" s="88"/>
    </row>
    <row r="96" spans="5:8">
      <c r="E96" s="88"/>
      <c r="F96" s="88"/>
      <c r="G96" s="613"/>
      <c r="H96" s="88"/>
    </row>
    <row r="97" spans="5:8">
      <c r="E97" s="88"/>
      <c r="F97" s="88"/>
      <c r="G97" s="613"/>
      <c r="H97" s="88"/>
    </row>
    <row r="98" spans="5:8">
      <c r="E98" s="88"/>
      <c r="F98" s="88"/>
      <c r="G98" s="613"/>
      <c r="H98" s="88"/>
    </row>
    <row r="99" spans="5:8">
      <c r="E99" s="88"/>
      <c r="F99" s="88"/>
      <c r="G99" s="613"/>
      <c r="H99" s="88"/>
    </row>
    <row r="100" spans="5:8">
      <c r="E100" s="88"/>
      <c r="F100" s="88"/>
      <c r="G100" s="613"/>
      <c r="H100" s="88"/>
    </row>
    <row r="101" spans="5:8">
      <c r="E101" s="88"/>
      <c r="F101" s="88"/>
      <c r="G101" s="613"/>
      <c r="H101" s="88"/>
    </row>
    <row r="102" spans="5:8">
      <c r="E102" s="88"/>
      <c r="F102" s="88"/>
      <c r="G102" s="613"/>
      <c r="H102" s="88"/>
    </row>
    <row r="103" spans="5:8">
      <c r="E103" s="88"/>
      <c r="F103" s="88"/>
      <c r="G103" s="613"/>
      <c r="H103" s="88"/>
    </row>
    <row r="104" spans="5:8">
      <c r="E104" s="88"/>
      <c r="F104" s="88"/>
      <c r="G104" s="613"/>
      <c r="H104" s="88"/>
    </row>
    <row r="105" spans="5:8">
      <c r="E105" s="88"/>
      <c r="F105" s="88"/>
      <c r="G105" s="613"/>
      <c r="H105" s="88"/>
    </row>
    <row r="106" spans="5:8">
      <c r="E106" s="88"/>
      <c r="F106" s="88"/>
      <c r="G106" s="613"/>
      <c r="H106" s="88"/>
    </row>
    <row r="107" spans="5:8">
      <c r="E107" s="88"/>
      <c r="F107" s="88"/>
      <c r="G107" s="613"/>
      <c r="H107" s="88"/>
    </row>
    <row r="108" spans="5:8">
      <c r="E108" s="88"/>
      <c r="F108" s="88"/>
      <c r="G108" s="613"/>
      <c r="H108" s="88"/>
    </row>
    <row r="109" spans="5:8">
      <c r="E109" s="88"/>
      <c r="F109" s="88"/>
      <c r="G109" s="613"/>
      <c r="H109" s="88"/>
    </row>
    <row r="110" spans="5:8">
      <c r="E110" s="88"/>
      <c r="F110" s="88"/>
      <c r="G110" s="613"/>
      <c r="H110" s="88"/>
    </row>
    <row r="111" spans="5:8">
      <c r="E111" s="88"/>
      <c r="F111" s="88"/>
      <c r="G111" s="613"/>
      <c r="H111" s="88"/>
    </row>
    <row r="112" spans="5:8">
      <c r="E112" s="88"/>
      <c r="F112" s="88"/>
      <c r="G112" s="613"/>
      <c r="H112" s="88"/>
    </row>
    <row r="113" spans="5:8">
      <c r="E113" s="88"/>
      <c r="F113" s="88"/>
      <c r="G113" s="613"/>
      <c r="H113" s="88"/>
    </row>
    <row r="114" spans="5:8">
      <c r="E114" s="88"/>
      <c r="F114" s="88"/>
      <c r="G114" s="613"/>
      <c r="H114" s="88"/>
    </row>
    <row r="115" spans="5:8">
      <c r="E115" s="88"/>
      <c r="F115" s="88"/>
      <c r="G115" s="613"/>
      <c r="H115" s="88"/>
    </row>
    <row r="116" spans="5:8">
      <c r="E116" s="88"/>
      <c r="F116" s="88"/>
      <c r="G116" s="613"/>
      <c r="H116" s="88"/>
    </row>
    <row r="117" spans="5:8">
      <c r="E117" s="88"/>
      <c r="F117" s="88"/>
      <c r="G117" s="613"/>
      <c r="H117" s="88"/>
    </row>
    <row r="118" spans="5:8">
      <c r="E118" s="88"/>
      <c r="F118" s="88"/>
      <c r="G118" s="613"/>
      <c r="H118" s="88"/>
    </row>
    <row r="119" spans="5:8">
      <c r="E119" s="88"/>
      <c r="F119" s="88"/>
      <c r="G119" s="613"/>
      <c r="H119" s="88"/>
    </row>
    <row r="120" spans="5:8">
      <c r="E120" s="88"/>
      <c r="F120" s="88"/>
      <c r="G120" s="613"/>
      <c r="H120" s="88"/>
    </row>
    <row r="121" spans="5:8">
      <c r="E121" s="88"/>
      <c r="F121" s="88"/>
      <c r="G121" s="613"/>
      <c r="H121" s="88"/>
    </row>
    <row r="122" spans="5:8">
      <c r="E122" s="88"/>
      <c r="F122" s="88"/>
      <c r="G122" s="613"/>
      <c r="H122" s="88"/>
    </row>
    <row r="123" spans="5:8">
      <c r="E123" s="88"/>
      <c r="F123" s="88"/>
      <c r="G123" s="613"/>
      <c r="H123" s="88"/>
    </row>
    <row r="124" spans="5:8">
      <c r="E124" s="88"/>
      <c r="F124" s="88"/>
      <c r="G124" s="613"/>
      <c r="H124" s="88"/>
    </row>
    <row r="125" spans="5:8">
      <c r="E125" s="88"/>
      <c r="F125" s="88"/>
      <c r="G125" s="613"/>
      <c r="H125" s="88"/>
    </row>
    <row r="126" spans="5:8">
      <c r="E126" s="88"/>
      <c r="F126" s="88"/>
      <c r="G126" s="613"/>
      <c r="H126" s="88"/>
    </row>
    <row r="127" spans="5:8">
      <c r="E127" s="88"/>
      <c r="F127" s="88"/>
      <c r="G127" s="613"/>
      <c r="H127" s="88"/>
    </row>
    <row r="128" spans="5:8">
      <c r="E128" s="88"/>
      <c r="F128" s="88"/>
      <c r="G128" s="613"/>
      <c r="H128" s="88"/>
    </row>
    <row r="129" spans="5:8">
      <c r="E129" s="88"/>
      <c r="F129" s="88"/>
      <c r="G129" s="613"/>
      <c r="H129" s="88"/>
    </row>
    <row r="130" spans="5:8">
      <c r="E130" s="88"/>
      <c r="F130" s="88"/>
      <c r="G130" s="613"/>
      <c r="H130" s="88"/>
    </row>
    <row r="131" spans="5:8">
      <c r="E131" s="88"/>
      <c r="F131" s="88"/>
      <c r="G131" s="613"/>
      <c r="H131" s="88"/>
    </row>
    <row r="132" spans="5:8">
      <c r="E132" s="88"/>
      <c r="F132" s="88"/>
      <c r="G132" s="613"/>
      <c r="H132" s="88"/>
    </row>
    <row r="133" spans="5:8">
      <c r="E133" s="88"/>
      <c r="F133" s="88"/>
      <c r="G133" s="613"/>
      <c r="H133" s="88"/>
    </row>
    <row r="134" spans="5:8">
      <c r="E134" s="88"/>
      <c r="F134" s="88"/>
      <c r="G134" s="613"/>
      <c r="H134" s="88"/>
    </row>
    <row r="135" spans="5:8">
      <c r="E135" s="88"/>
      <c r="F135" s="88"/>
      <c r="G135" s="613"/>
      <c r="H135" s="88"/>
    </row>
    <row r="136" spans="5:8">
      <c r="E136" s="88"/>
      <c r="F136" s="88"/>
      <c r="G136" s="613"/>
      <c r="H136" s="88"/>
    </row>
    <row r="137" spans="5:8">
      <c r="E137" s="88"/>
      <c r="F137" s="88"/>
      <c r="G137" s="613"/>
      <c r="H137" s="88"/>
    </row>
    <row r="138" spans="5:8">
      <c r="E138" s="88"/>
      <c r="F138" s="88"/>
      <c r="G138" s="613"/>
      <c r="H138" s="88"/>
    </row>
    <row r="139" spans="5:8">
      <c r="E139" s="88"/>
      <c r="F139" s="88"/>
      <c r="G139" s="613"/>
      <c r="H139" s="88"/>
    </row>
    <row r="140" spans="5:8">
      <c r="E140" s="88"/>
      <c r="F140" s="88"/>
      <c r="G140" s="613"/>
      <c r="H140" s="88"/>
    </row>
    <row r="141" spans="5:8">
      <c r="E141" s="88"/>
      <c r="F141" s="88"/>
      <c r="G141" s="613"/>
      <c r="H141" s="88"/>
    </row>
    <row r="142" spans="5:8">
      <c r="E142" s="88"/>
      <c r="F142" s="88"/>
      <c r="G142" s="613"/>
      <c r="H142" s="88"/>
    </row>
    <row r="143" spans="5:8">
      <c r="E143" s="88"/>
      <c r="F143" s="88"/>
      <c r="G143" s="613"/>
      <c r="H143" s="88"/>
    </row>
    <row r="144" spans="5:8">
      <c r="E144" s="88"/>
      <c r="F144" s="88"/>
      <c r="G144" s="613"/>
      <c r="H144" s="88"/>
    </row>
    <row r="145" spans="5:8">
      <c r="E145" s="88"/>
      <c r="F145" s="88"/>
      <c r="G145" s="613"/>
      <c r="H145" s="88"/>
    </row>
    <row r="146" spans="5:8">
      <c r="E146" s="88"/>
      <c r="F146" s="88"/>
      <c r="G146" s="613"/>
      <c r="H146" s="88"/>
    </row>
    <row r="147" spans="5:8">
      <c r="E147" s="88"/>
      <c r="F147" s="88"/>
      <c r="G147" s="613"/>
      <c r="H147" s="88"/>
    </row>
    <row r="148" spans="5:8">
      <c r="E148" s="88"/>
      <c r="F148" s="88"/>
      <c r="G148" s="613"/>
      <c r="H148" s="88"/>
    </row>
    <row r="149" spans="5:8">
      <c r="E149" s="88"/>
      <c r="F149" s="88"/>
      <c r="G149" s="613"/>
      <c r="H149" s="88"/>
    </row>
    <row r="150" spans="5:8">
      <c r="E150" s="88"/>
      <c r="F150" s="88"/>
      <c r="G150" s="613"/>
      <c r="H150" s="88"/>
    </row>
    <row r="151" spans="5:8">
      <c r="E151" s="88"/>
      <c r="F151" s="88"/>
      <c r="G151" s="613"/>
      <c r="H151" s="88"/>
    </row>
    <row r="152" spans="5:8">
      <c r="E152" s="88"/>
      <c r="F152" s="88"/>
      <c r="G152" s="613"/>
      <c r="H152" s="88"/>
    </row>
    <row r="153" spans="5:8">
      <c r="E153" s="88"/>
      <c r="F153" s="88"/>
      <c r="G153" s="613"/>
      <c r="H153" s="88"/>
    </row>
    <row r="154" spans="5:8">
      <c r="E154" s="88"/>
      <c r="F154" s="88"/>
      <c r="G154" s="613"/>
      <c r="H154" s="88"/>
    </row>
    <row r="155" spans="5:8">
      <c r="E155" s="88"/>
      <c r="F155" s="88"/>
      <c r="G155" s="613"/>
      <c r="H155" s="88"/>
    </row>
    <row r="156" spans="5:8">
      <c r="E156" s="88"/>
      <c r="F156" s="88"/>
      <c r="G156" s="613"/>
      <c r="H156" s="88"/>
    </row>
    <row r="157" spans="5:8">
      <c r="E157" s="88"/>
      <c r="F157" s="88"/>
      <c r="G157" s="613"/>
      <c r="H157" s="88"/>
    </row>
    <row r="158" spans="5:8">
      <c r="E158" s="88"/>
      <c r="F158" s="88"/>
      <c r="G158" s="613"/>
      <c r="H158" s="88"/>
    </row>
    <row r="159" spans="5:8">
      <c r="E159" s="88"/>
      <c r="F159" s="88"/>
      <c r="G159" s="613"/>
      <c r="H159" s="88"/>
    </row>
    <row r="160" spans="5:8">
      <c r="E160" s="88"/>
      <c r="F160" s="88"/>
      <c r="G160" s="613"/>
      <c r="H160" s="88"/>
    </row>
    <row r="161" spans="5:8">
      <c r="E161" s="88"/>
      <c r="F161" s="88"/>
      <c r="G161" s="613"/>
      <c r="H161" s="88"/>
    </row>
    <row r="162" spans="5:8">
      <c r="E162" s="88"/>
      <c r="F162" s="88"/>
      <c r="G162" s="613"/>
      <c r="H162" s="88"/>
    </row>
    <row r="163" spans="5:8">
      <c r="E163" s="88"/>
      <c r="F163" s="88"/>
      <c r="G163" s="613"/>
      <c r="H163" s="88"/>
    </row>
    <row r="164" spans="5:8">
      <c r="E164" s="88"/>
      <c r="F164" s="88"/>
      <c r="G164" s="613"/>
      <c r="H164" s="88"/>
    </row>
    <row r="165" spans="5:8">
      <c r="E165" s="88"/>
      <c r="F165" s="88"/>
      <c r="G165" s="613"/>
      <c r="H165" s="88"/>
    </row>
    <row r="166" spans="5:8">
      <c r="E166" s="88"/>
      <c r="F166" s="88"/>
      <c r="G166" s="613"/>
      <c r="H166" s="88"/>
    </row>
    <row r="167" spans="5:8">
      <c r="E167" s="88"/>
      <c r="F167" s="88"/>
      <c r="G167" s="613"/>
      <c r="H167" s="88"/>
    </row>
    <row r="168" spans="5:8">
      <c r="E168" s="88"/>
      <c r="F168" s="88"/>
      <c r="G168" s="613"/>
      <c r="H168" s="88"/>
    </row>
    <row r="169" spans="5:8">
      <c r="E169" s="88"/>
      <c r="F169" s="88"/>
      <c r="G169" s="613"/>
      <c r="H169" s="88"/>
    </row>
    <row r="170" spans="5:8">
      <c r="E170" s="88"/>
      <c r="F170" s="88"/>
      <c r="G170" s="613"/>
      <c r="H170" s="88"/>
    </row>
    <row r="171" spans="5:8">
      <c r="E171" s="88"/>
      <c r="F171" s="88"/>
      <c r="G171" s="613"/>
      <c r="H171" s="88"/>
    </row>
    <row r="172" spans="5:8">
      <c r="E172" s="88"/>
      <c r="F172" s="88"/>
      <c r="G172" s="613"/>
      <c r="H172" s="88"/>
    </row>
    <row r="173" spans="5:8">
      <c r="E173" s="88"/>
      <c r="F173" s="88"/>
      <c r="G173" s="613"/>
      <c r="H173" s="88"/>
    </row>
    <row r="174" spans="5:8">
      <c r="E174" s="88"/>
      <c r="F174" s="88"/>
      <c r="G174" s="613"/>
      <c r="H174" s="88"/>
    </row>
    <row r="175" spans="5:8">
      <c r="E175" s="88"/>
      <c r="F175" s="88"/>
      <c r="G175" s="613"/>
      <c r="H175" s="88"/>
    </row>
    <row r="176" spans="5:8">
      <c r="E176" s="88"/>
      <c r="F176" s="88"/>
      <c r="G176" s="613"/>
      <c r="H176" s="88"/>
    </row>
    <row r="177" spans="5:8">
      <c r="E177" s="88"/>
      <c r="F177" s="88"/>
      <c r="G177" s="613"/>
      <c r="H177" s="88"/>
    </row>
    <row r="178" spans="5:8">
      <c r="E178" s="88"/>
      <c r="F178" s="88"/>
      <c r="G178" s="613"/>
      <c r="H178" s="88"/>
    </row>
    <row r="179" spans="5:8">
      <c r="E179" s="88"/>
      <c r="F179" s="88"/>
      <c r="G179" s="613"/>
      <c r="H179" s="88"/>
    </row>
    <row r="180" spans="5:8">
      <c r="E180" s="88"/>
      <c r="F180" s="88"/>
      <c r="G180" s="613"/>
      <c r="H180" s="88"/>
    </row>
    <row r="181" spans="5:8">
      <c r="E181" s="88"/>
      <c r="F181" s="88"/>
      <c r="G181" s="613"/>
      <c r="H181" s="88"/>
    </row>
    <row r="182" spans="5:8">
      <c r="E182" s="88"/>
      <c r="F182" s="88"/>
      <c r="G182" s="613"/>
      <c r="H182" s="88"/>
    </row>
    <row r="183" spans="5:8">
      <c r="E183" s="88"/>
      <c r="F183" s="88"/>
      <c r="G183" s="613"/>
      <c r="H183" s="88"/>
    </row>
    <row r="184" spans="5:8">
      <c r="E184" s="88"/>
      <c r="F184" s="88"/>
      <c r="G184" s="613"/>
      <c r="H184" s="88"/>
    </row>
    <row r="185" spans="5:8">
      <c r="E185" s="88"/>
      <c r="F185" s="88"/>
      <c r="G185" s="613"/>
      <c r="H185" s="88"/>
    </row>
    <row r="186" spans="5:8">
      <c r="E186" s="88"/>
      <c r="F186" s="88"/>
      <c r="G186" s="613"/>
      <c r="H186" s="88"/>
    </row>
    <row r="187" spans="5:8">
      <c r="E187" s="88"/>
      <c r="F187" s="88"/>
      <c r="G187" s="613"/>
      <c r="H187" s="88"/>
    </row>
    <row r="188" spans="5:8">
      <c r="E188" s="88"/>
      <c r="F188" s="88"/>
      <c r="G188" s="613"/>
      <c r="H188" s="88"/>
    </row>
    <row r="189" spans="5:8">
      <c r="E189" s="88"/>
      <c r="F189" s="88"/>
      <c r="G189" s="613"/>
      <c r="H189" s="88"/>
    </row>
    <row r="190" spans="5:8">
      <c r="E190" s="88"/>
      <c r="F190" s="88"/>
      <c r="G190" s="613"/>
      <c r="H190" s="88"/>
    </row>
    <row r="191" spans="5:8">
      <c r="E191" s="88"/>
      <c r="F191" s="88"/>
      <c r="G191" s="613"/>
      <c r="H191" s="88"/>
    </row>
    <row r="192" spans="5:8">
      <c r="E192" s="88"/>
      <c r="F192" s="88"/>
      <c r="G192" s="613"/>
      <c r="H192" s="88"/>
    </row>
    <row r="193" spans="5:8">
      <c r="E193" s="88"/>
      <c r="F193" s="88"/>
      <c r="G193" s="613"/>
      <c r="H193" s="88"/>
    </row>
    <row r="194" spans="5:8">
      <c r="E194" s="88"/>
      <c r="F194" s="88"/>
      <c r="G194" s="613"/>
      <c r="H194" s="88"/>
    </row>
    <row r="195" spans="5:8">
      <c r="E195" s="88"/>
      <c r="F195" s="88"/>
      <c r="G195" s="613"/>
      <c r="H195" s="88"/>
    </row>
    <row r="196" spans="5:8">
      <c r="E196" s="88"/>
      <c r="F196" s="88"/>
      <c r="G196" s="613"/>
      <c r="H196" s="88"/>
    </row>
    <row r="197" spans="5:8">
      <c r="E197" s="88"/>
      <c r="F197" s="88"/>
      <c r="G197" s="613"/>
      <c r="H197" s="88"/>
    </row>
    <row r="198" spans="5:8">
      <c r="E198" s="88"/>
      <c r="F198" s="88"/>
      <c r="G198" s="613"/>
      <c r="H198" s="88"/>
    </row>
    <row r="199" spans="5:8">
      <c r="E199" s="88"/>
      <c r="F199" s="88"/>
      <c r="G199" s="613"/>
      <c r="H199" s="88"/>
    </row>
    <row r="200" spans="5:8">
      <c r="E200" s="88"/>
      <c r="F200" s="88"/>
      <c r="G200" s="613"/>
      <c r="H200" s="88"/>
    </row>
    <row r="201" spans="5:8">
      <c r="E201" s="88"/>
      <c r="F201" s="88"/>
      <c r="G201" s="613"/>
      <c r="H201" s="88"/>
    </row>
    <row r="202" spans="5:8">
      <c r="E202" s="88"/>
      <c r="F202" s="88"/>
      <c r="G202" s="613"/>
      <c r="H202" s="88"/>
    </row>
    <row r="203" spans="5:8">
      <c r="E203" s="88"/>
      <c r="F203" s="88"/>
      <c r="G203" s="613"/>
      <c r="H203" s="88"/>
    </row>
    <row r="204" spans="5:8">
      <c r="E204" s="88"/>
      <c r="F204" s="88"/>
      <c r="G204" s="613"/>
      <c r="H204" s="88"/>
    </row>
    <row r="205" spans="5:8">
      <c r="E205" s="88"/>
      <c r="F205" s="88"/>
      <c r="G205" s="613"/>
      <c r="H205" s="88"/>
    </row>
    <row r="206" spans="5:8">
      <c r="E206" s="88"/>
      <c r="F206" s="88"/>
      <c r="G206" s="613"/>
      <c r="H206" s="88"/>
    </row>
    <row r="207" spans="5:8">
      <c r="E207" s="88"/>
      <c r="F207" s="88"/>
      <c r="G207" s="613"/>
      <c r="H207" s="88"/>
    </row>
    <row r="208" spans="5:8">
      <c r="E208" s="88"/>
      <c r="F208" s="88"/>
      <c r="G208" s="613"/>
      <c r="H208" s="88"/>
    </row>
    <row r="209" spans="5:8">
      <c r="E209" s="88"/>
      <c r="F209" s="88"/>
      <c r="G209" s="613"/>
      <c r="H209" s="88"/>
    </row>
    <row r="210" spans="5:8">
      <c r="E210" s="88"/>
      <c r="F210" s="88"/>
      <c r="G210" s="613"/>
      <c r="H210" s="88"/>
    </row>
    <row r="211" spans="5:8">
      <c r="E211" s="88"/>
      <c r="F211" s="88"/>
      <c r="G211" s="613"/>
      <c r="H211" s="88"/>
    </row>
    <row r="212" spans="5:8">
      <c r="E212" s="88"/>
      <c r="F212" s="88"/>
      <c r="G212" s="613"/>
      <c r="H212" s="88"/>
    </row>
    <row r="213" spans="5:8">
      <c r="E213" s="88"/>
      <c r="F213" s="88"/>
      <c r="G213" s="613"/>
      <c r="H213" s="88"/>
    </row>
    <row r="214" spans="5:8">
      <c r="E214" s="88"/>
      <c r="F214" s="88"/>
      <c r="G214" s="613"/>
      <c r="H214" s="88"/>
    </row>
    <row r="215" spans="5:8">
      <c r="E215" s="88"/>
      <c r="F215" s="88"/>
      <c r="G215" s="613"/>
      <c r="H215" s="88"/>
    </row>
    <row r="216" spans="5:8">
      <c r="E216" s="88"/>
      <c r="F216" s="88"/>
      <c r="G216" s="613"/>
      <c r="H216" s="88"/>
    </row>
    <row r="217" spans="5:8">
      <c r="E217" s="88"/>
      <c r="F217" s="88"/>
      <c r="G217" s="613"/>
      <c r="H217" s="88"/>
    </row>
    <row r="218" spans="5:8">
      <c r="E218" s="88"/>
      <c r="F218" s="88"/>
      <c r="G218" s="613"/>
      <c r="H218" s="88"/>
    </row>
    <row r="219" spans="5:8">
      <c r="E219" s="88"/>
      <c r="F219" s="88"/>
      <c r="G219" s="613"/>
      <c r="H219" s="88"/>
    </row>
    <row r="220" spans="5:8">
      <c r="E220" s="88"/>
      <c r="F220" s="88"/>
      <c r="G220" s="613"/>
      <c r="H220" s="88"/>
    </row>
    <row r="221" spans="5:8">
      <c r="E221" s="88"/>
      <c r="F221" s="88"/>
      <c r="G221" s="613"/>
      <c r="H221" s="88"/>
    </row>
    <row r="222" spans="5:8">
      <c r="E222" s="88"/>
      <c r="F222" s="88"/>
      <c r="G222" s="613"/>
      <c r="H222" s="88"/>
    </row>
    <row r="223" spans="5:8">
      <c r="E223" s="88"/>
      <c r="F223" s="88"/>
      <c r="G223" s="613"/>
      <c r="H223" s="88"/>
    </row>
    <row r="224" spans="5:8">
      <c r="E224" s="88"/>
      <c r="F224" s="88"/>
      <c r="G224" s="613"/>
      <c r="H224" s="88"/>
    </row>
    <row r="225" spans="5:8">
      <c r="E225" s="88"/>
      <c r="F225" s="88"/>
      <c r="G225" s="613"/>
      <c r="H225" s="88"/>
    </row>
    <row r="226" spans="5:8">
      <c r="E226" s="88"/>
      <c r="F226" s="88"/>
      <c r="G226" s="613"/>
      <c r="H226" s="88"/>
    </row>
    <row r="227" spans="5:8">
      <c r="E227" s="88"/>
      <c r="F227" s="88"/>
      <c r="G227" s="613"/>
      <c r="H227" s="88"/>
    </row>
    <row r="228" spans="5:8">
      <c r="E228" s="88"/>
      <c r="F228" s="88"/>
      <c r="G228" s="613"/>
      <c r="H228" s="88"/>
    </row>
    <row r="229" spans="5:8">
      <c r="E229" s="88"/>
      <c r="F229" s="88"/>
      <c r="G229" s="613"/>
      <c r="H229" s="88"/>
    </row>
    <row r="230" spans="5:8">
      <c r="E230" s="88"/>
      <c r="F230" s="88"/>
      <c r="G230" s="613"/>
      <c r="H230" s="88"/>
    </row>
    <row r="231" spans="5:8">
      <c r="E231" s="88"/>
      <c r="F231" s="88"/>
      <c r="G231" s="613"/>
      <c r="H231" s="88"/>
    </row>
    <row r="232" spans="5:8">
      <c r="E232" s="88"/>
      <c r="F232" s="88"/>
      <c r="G232" s="613"/>
      <c r="H232" s="88"/>
    </row>
    <row r="233" spans="5:8">
      <c r="E233" s="88"/>
      <c r="F233" s="88"/>
      <c r="G233" s="613"/>
      <c r="H233" s="88"/>
    </row>
    <row r="234" spans="5:8">
      <c r="E234" s="88"/>
      <c r="F234" s="88"/>
      <c r="G234" s="613"/>
      <c r="H234" s="88"/>
    </row>
    <row r="235" spans="5:8">
      <c r="E235" s="88"/>
      <c r="F235" s="88"/>
      <c r="G235" s="613"/>
      <c r="H235" s="88"/>
    </row>
    <row r="236" spans="5:8">
      <c r="E236" s="88"/>
      <c r="F236" s="88"/>
      <c r="G236" s="613"/>
      <c r="H236" s="88"/>
    </row>
    <row r="237" spans="5:8">
      <c r="E237" s="88"/>
      <c r="F237" s="88"/>
      <c r="G237" s="613"/>
      <c r="H237" s="88"/>
    </row>
    <row r="238" spans="5:8">
      <c r="E238" s="88"/>
      <c r="F238" s="88"/>
      <c r="G238" s="613"/>
      <c r="H238" s="88"/>
    </row>
    <row r="239" spans="5:8">
      <c r="E239" s="88"/>
      <c r="F239" s="88"/>
      <c r="G239" s="613"/>
      <c r="H239" s="88"/>
    </row>
    <row r="240" spans="5:8">
      <c r="E240" s="88"/>
      <c r="F240" s="88"/>
      <c r="G240" s="613"/>
      <c r="H240" s="88"/>
    </row>
    <row r="241" spans="5:8">
      <c r="E241" s="88"/>
      <c r="F241" s="88"/>
      <c r="G241" s="613"/>
      <c r="H241" s="88"/>
    </row>
    <row r="242" spans="5:8">
      <c r="E242" s="88"/>
      <c r="F242" s="88"/>
      <c r="G242" s="613"/>
      <c r="H242" s="88"/>
    </row>
    <row r="243" spans="5:8">
      <c r="E243" s="88"/>
      <c r="F243" s="88"/>
      <c r="G243" s="613"/>
      <c r="H243" s="88"/>
    </row>
    <row r="244" spans="5:8">
      <c r="E244" s="88"/>
      <c r="F244" s="88"/>
      <c r="G244" s="613"/>
      <c r="H244" s="88"/>
    </row>
    <row r="245" spans="5:8">
      <c r="E245" s="88"/>
      <c r="F245" s="88"/>
      <c r="G245" s="613"/>
      <c r="H245" s="88"/>
    </row>
    <row r="246" spans="5:8">
      <c r="E246" s="88"/>
      <c r="F246" s="88"/>
      <c r="G246" s="613"/>
      <c r="H246" s="88"/>
    </row>
    <row r="247" spans="5:8">
      <c r="E247" s="88"/>
      <c r="F247" s="88"/>
      <c r="G247" s="613"/>
      <c r="H247" s="88"/>
    </row>
    <row r="248" spans="5:8">
      <c r="E248" s="88"/>
      <c r="F248" s="88"/>
      <c r="G248" s="613"/>
      <c r="H248" s="88"/>
    </row>
    <row r="249" spans="5:8">
      <c r="E249" s="88"/>
      <c r="F249" s="88"/>
      <c r="G249" s="613"/>
      <c r="H249" s="88"/>
    </row>
    <row r="250" spans="5:8">
      <c r="E250" s="88"/>
      <c r="F250" s="88"/>
      <c r="G250" s="613"/>
      <c r="H250" s="88"/>
    </row>
    <row r="251" spans="5:8">
      <c r="E251" s="88"/>
      <c r="F251" s="88"/>
      <c r="G251" s="613"/>
      <c r="H251" s="88"/>
    </row>
    <row r="252" spans="5:8">
      <c r="E252" s="88"/>
      <c r="F252" s="88"/>
      <c r="G252" s="613"/>
      <c r="H252" s="88"/>
    </row>
    <row r="253" spans="5:8">
      <c r="E253" s="88"/>
      <c r="F253" s="88"/>
      <c r="G253" s="613"/>
      <c r="H253" s="88"/>
    </row>
    <row r="254" spans="5:8">
      <c r="E254" s="88"/>
      <c r="F254" s="88"/>
      <c r="G254" s="613"/>
      <c r="H254" s="88"/>
    </row>
    <row r="255" spans="5:8">
      <c r="E255" s="88"/>
      <c r="F255" s="88"/>
      <c r="G255" s="613"/>
      <c r="H255" s="88"/>
    </row>
    <row r="256" spans="5:8">
      <c r="E256" s="88"/>
      <c r="F256" s="88"/>
      <c r="G256" s="613"/>
      <c r="H256" s="88"/>
    </row>
    <row r="257" spans="5:8">
      <c r="E257" s="88"/>
      <c r="F257" s="88"/>
      <c r="G257" s="613"/>
      <c r="H257" s="88"/>
    </row>
    <row r="258" spans="5:8">
      <c r="E258" s="88"/>
      <c r="F258" s="88"/>
      <c r="G258" s="613"/>
      <c r="H258" s="88"/>
    </row>
    <row r="259" spans="5:8">
      <c r="E259" s="88"/>
      <c r="F259" s="88"/>
      <c r="G259" s="613"/>
      <c r="H259" s="88"/>
    </row>
    <row r="260" spans="5:8">
      <c r="E260" s="88"/>
      <c r="F260" s="88"/>
      <c r="G260" s="613"/>
      <c r="H260" s="88"/>
    </row>
    <row r="261" spans="5:8">
      <c r="E261" s="88"/>
      <c r="F261" s="88"/>
      <c r="G261" s="613"/>
      <c r="H261" s="88"/>
    </row>
    <row r="262" spans="5:8">
      <c r="E262" s="88"/>
      <c r="F262" s="88"/>
      <c r="G262" s="613"/>
      <c r="H262" s="88"/>
    </row>
    <row r="263" spans="5:8">
      <c r="E263" s="88"/>
      <c r="F263" s="88"/>
      <c r="G263" s="613"/>
      <c r="H263" s="88"/>
    </row>
    <row r="264" spans="5:8">
      <c r="E264" s="88"/>
      <c r="F264" s="88"/>
      <c r="G264" s="613"/>
      <c r="H264" s="88"/>
    </row>
    <row r="265" spans="5:8">
      <c r="E265" s="88"/>
      <c r="F265" s="88"/>
      <c r="G265" s="613"/>
      <c r="H265" s="88"/>
    </row>
    <row r="266" spans="5:8">
      <c r="E266" s="88"/>
      <c r="F266" s="88"/>
      <c r="G266" s="613"/>
      <c r="H266" s="88"/>
    </row>
    <row r="267" spans="5:8">
      <c r="E267" s="88"/>
      <c r="F267" s="88"/>
      <c r="G267" s="613"/>
      <c r="H267" s="88"/>
    </row>
    <row r="268" spans="5:8">
      <c r="E268" s="88"/>
      <c r="F268" s="88"/>
      <c r="G268" s="613"/>
      <c r="H268" s="88"/>
    </row>
    <row r="269" spans="5:8">
      <c r="E269" s="88"/>
      <c r="F269" s="88"/>
      <c r="G269" s="613"/>
      <c r="H269" s="88"/>
    </row>
    <row r="270" spans="5:8">
      <c r="E270" s="88"/>
      <c r="F270" s="88"/>
      <c r="G270" s="613"/>
      <c r="H270" s="88"/>
    </row>
    <row r="271" spans="5:8">
      <c r="E271" s="88"/>
      <c r="F271" s="88"/>
      <c r="G271" s="613"/>
      <c r="H271" s="88"/>
    </row>
    <row r="272" spans="5:8">
      <c r="E272" s="88"/>
      <c r="F272" s="88"/>
      <c r="G272" s="613"/>
      <c r="H272" s="88"/>
    </row>
    <row r="273" spans="5:8">
      <c r="E273" s="88"/>
      <c r="F273" s="88"/>
      <c r="G273" s="613"/>
      <c r="H273" s="88"/>
    </row>
    <row r="274" spans="5:8">
      <c r="E274" s="88"/>
      <c r="F274" s="88"/>
      <c r="G274" s="613"/>
      <c r="H274" s="88"/>
    </row>
    <row r="275" spans="5:8">
      <c r="E275" s="88"/>
      <c r="F275" s="88"/>
      <c r="G275" s="613"/>
      <c r="H275" s="88"/>
    </row>
    <row r="276" spans="5:8">
      <c r="E276" s="88"/>
      <c r="F276" s="88"/>
      <c r="G276" s="613"/>
      <c r="H276" s="88"/>
    </row>
    <row r="277" spans="5:8">
      <c r="E277" s="88"/>
      <c r="F277" s="88"/>
      <c r="G277" s="613"/>
      <c r="H277" s="88"/>
    </row>
    <row r="278" spans="5:8">
      <c r="E278" s="88"/>
      <c r="F278" s="88"/>
      <c r="G278" s="613"/>
      <c r="H278" s="88"/>
    </row>
    <row r="279" spans="5:8">
      <c r="E279" s="88"/>
      <c r="F279" s="88"/>
      <c r="G279" s="613"/>
      <c r="H279" s="88"/>
    </row>
    <row r="280" spans="5:8">
      <c r="E280" s="88"/>
      <c r="F280" s="88"/>
      <c r="G280" s="613"/>
      <c r="H280" s="88"/>
    </row>
    <row r="281" spans="5:8">
      <c r="E281" s="88"/>
      <c r="F281" s="88"/>
      <c r="G281" s="613"/>
      <c r="H281" s="88"/>
    </row>
    <row r="282" spans="5:8">
      <c r="E282" s="88"/>
      <c r="F282" s="88"/>
      <c r="G282" s="613"/>
      <c r="H282" s="88"/>
    </row>
    <row r="283" spans="5:8">
      <c r="E283" s="88"/>
      <c r="F283" s="88"/>
      <c r="G283" s="613"/>
      <c r="H283" s="88"/>
    </row>
    <row r="284" spans="5:8">
      <c r="E284" s="88"/>
      <c r="F284" s="88"/>
      <c r="G284" s="613"/>
      <c r="H284" s="88"/>
    </row>
    <row r="285" spans="5:8">
      <c r="E285" s="88"/>
      <c r="F285" s="88"/>
      <c r="G285" s="613"/>
      <c r="H285" s="88"/>
    </row>
    <row r="286" spans="5:8">
      <c r="E286" s="88"/>
      <c r="F286" s="88"/>
      <c r="G286" s="613"/>
      <c r="H286" s="88"/>
    </row>
    <row r="287" spans="5:8">
      <c r="E287" s="88"/>
      <c r="F287" s="88"/>
      <c r="G287" s="613"/>
      <c r="H287" s="88"/>
    </row>
    <row r="288" spans="5:8">
      <c r="E288" s="88"/>
      <c r="F288" s="88"/>
      <c r="G288" s="613"/>
      <c r="H288" s="88"/>
    </row>
    <row r="289" spans="5:8">
      <c r="E289" s="88"/>
      <c r="F289" s="88"/>
      <c r="G289" s="613"/>
      <c r="H289" s="88"/>
    </row>
    <row r="290" spans="5:8">
      <c r="E290" s="88"/>
      <c r="F290" s="88"/>
      <c r="G290" s="613"/>
      <c r="H290" s="88"/>
    </row>
    <row r="291" spans="5:8">
      <c r="E291" s="88"/>
      <c r="F291" s="88"/>
      <c r="G291" s="613"/>
      <c r="H291" s="88"/>
    </row>
    <row r="292" spans="5:8">
      <c r="E292" s="88"/>
      <c r="F292" s="88"/>
      <c r="G292" s="613"/>
      <c r="H292" s="88"/>
    </row>
    <row r="293" spans="5:8">
      <c r="E293" s="88"/>
      <c r="F293" s="88"/>
      <c r="G293" s="613"/>
      <c r="H293" s="88"/>
    </row>
    <row r="294" spans="5:8">
      <c r="E294" s="88"/>
      <c r="F294" s="88"/>
      <c r="G294" s="613"/>
      <c r="H294" s="88"/>
    </row>
    <row r="295" spans="5:8">
      <c r="E295" s="88"/>
      <c r="F295" s="88"/>
      <c r="G295" s="613"/>
      <c r="H295" s="88"/>
    </row>
    <row r="296" spans="5:8">
      <c r="E296" s="88"/>
      <c r="F296" s="88"/>
      <c r="G296" s="613"/>
      <c r="H296" s="88"/>
    </row>
    <row r="297" spans="5:8">
      <c r="E297" s="88"/>
      <c r="F297" s="88"/>
      <c r="G297" s="613"/>
      <c r="H297" s="88"/>
    </row>
    <row r="298" spans="5:8">
      <c r="E298" s="88"/>
      <c r="F298" s="88"/>
      <c r="G298" s="613"/>
      <c r="H298" s="88"/>
    </row>
    <row r="299" spans="5:8">
      <c r="E299" s="88"/>
      <c r="F299" s="88"/>
      <c r="G299" s="613"/>
      <c r="H299" s="88"/>
    </row>
    <row r="300" spans="5:8">
      <c r="E300" s="88"/>
      <c r="F300" s="88"/>
      <c r="G300" s="613"/>
      <c r="H300" s="88"/>
    </row>
    <row r="301" spans="5:8">
      <c r="E301" s="88"/>
      <c r="F301" s="88"/>
      <c r="G301" s="613"/>
      <c r="H301" s="88"/>
    </row>
    <row r="302" spans="5:8">
      <c r="E302" s="88"/>
      <c r="F302" s="88"/>
      <c r="G302" s="613"/>
      <c r="H302" s="88"/>
    </row>
    <row r="303" spans="5:8">
      <c r="E303" s="88"/>
      <c r="F303" s="88"/>
      <c r="G303" s="613"/>
      <c r="H303" s="88"/>
    </row>
    <row r="304" spans="5:8">
      <c r="E304" s="88"/>
      <c r="F304" s="88"/>
      <c r="G304" s="613"/>
      <c r="H304" s="88"/>
    </row>
    <row r="305" spans="5:8">
      <c r="E305" s="88"/>
      <c r="F305" s="88"/>
      <c r="G305" s="613"/>
      <c r="H305" s="88"/>
    </row>
    <row r="306" spans="5:8">
      <c r="E306" s="88"/>
      <c r="F306" s="88"/>
      <c r="G306" s="613"/>
      <c r="H306" s="88"/>
    </row>
    <row r="307" spans="5:8">
      <c r="E307" s="88"/>
      <c r="F307" s="88"/>
      <c r="G307" s="613"/>
      <c r="H307" s="88"/>
    </row>
    <row r="308" spans="5:8">
      <c r="E308" s="88"/>
      <c r="F308" s="88"/>
      <c r="G308" s="613"/>
      <c r="H308" s="88"/>
    </row>
    <row r="309" spans="5:8">
      <c r="E309" s="88"/>
      <c r="F309" s="88"/>
      <c r="G309" s="613"/>
      <c r="H309" s="88"/>
    </row>
    <row r="310" spans="5:8">
      <c r="E310" s="88"/>
      <c r="F310" s="88"/>
      <c r="G310" s="613"/>
      <c r="H310" s="88"/>
    </row>
    <row r="311" spans="5:8">
      <c r="E311" s="88"/>
      <c r="F311" s="88"/>
      <c r="G311" s="613"/>
      <c r="H311" s="88"/>
    </row>
    <row r="312" spans="5:8">
      <c r="E312" s="88"/>
      <c r="F312" s="88"/>
      <c r="G312" s="613"/>
      <c r="H312" s="88"/>
    </row>
    <row r="313" spans="5:8">
      <c r="E313" s="88"/>
      <c r="F313" s="88"/>
      <c r="G313" s="613"/>
      <c r="H313" s="88"/>
    </row>
    <row r="314" spans="5:8">
      <c r="E314" s="88"/>
      <c r="F314" s="88"/>
      <c r="G314" s="613"/>
      <c r="H314" s="88"/>
    </row>
    <row r="315" spans="5:8">
      <c r="E315" s="88"/>
      <c r="F315" s="88"/>
      <c r="G315" s="613"/>
      <c r="H315" s="88"/>
    </row>
    <row r="316" spans="5:8">
      <c r="E316" s="88"/>
      <c r="F316" s="88"/>
      <c r="G316" s="613"/>
      <c r="H316" s="88"/>
    </row>
    <row r="317" spans="5:8">
      <c r="E317" s="88"/>
      <c r="F317" s="88"/>
      <c r="G317" s="613"/>
      <c r="H317" s="88"/>
    </row>
    <row r="318" spans="5:8">
      <c r="E318" s="88"/>
      <c r="F318" s="88"/>
      <c r="G318" s="613"/>
      <c r="H318" s="88"/>
    </row>
    <row r="319" spans="5:8">
      <c r="E319" s="88"/>
      <c r="F319" s="88"/>
      <c r="G319" s="613"/>
      <c r="H319" s="88"/>
    </row>
    <row r="320" spans="5:8">
      <c r="E320" s="88"/>
      <c r="F320" s="88"/>
      <c r="G320" s="613"/>
      <c r="H320" s="88"/>
    </row>
    <row r="321" spans="5:8">
      <c r="E321" s="88"/>
      <c r="F321" s="88"/>
      <c r="G321" s="613"/>
      <c r="H321" s="88"/>
    </row>
    <row r="322" spans="5:8">
      <c r="E322" s="88"/>
      <c r="F322" s="88"/>
      <c r="G322" s="613"/>
      <c r="H322" s="88"/>
    </row>
    <row r="323" spans="5:8">
      <c r="E323" s="88"/>
      <c r="F323" s="88"/>
      <c r="G323" s="613"/>
      <c r="H323" s="88"/>
    </row>
    <row r="324" spans="5:8">
      <c r="E324" s="88"/>
      <c r="F324" s="88"/>
      <c r="G324" s="613"/>
      <c r="H324" s="88"/>
    </row>
    <row r="325" spans="5:8">
      <c r="E325" s="88"/>
      <c r="F325" s="88"/>
      <c r="G325" s="613"/>
      <c r="H325" s="88"/>
    </row>
    <row r="326" spans="5:8">
      <c r="E326" s="88"/>
      <c r="F326" s="88"/>
      <c r="G326" s="613"/>
      <c r="H326" s="88"/>
    </row>
    <row r="327" spans="5:8">
      <c r="E327" s="88"/>
      <c r="F327" s="88"/>
      <c r="G327" s="613"/>
      <c r="H327" s="88"/>
    </row>
    <row r="328" spans="5:8">
      <c r="E328" s="88"/>
      <c r="F328" s="88"/>
      <c r="G328" s="613"/>
      <c r="H328" s="88"/>
    </row>
    <row r="329" spans="5:8">
      <c r="E329" s="88"/>
      <c r="F329" s="88"/>
      <c r="G329" s="613"/>
      <c r="H329" s="88"/>
    </row>
    <row r="330" spans="5:8">
      <c r="E330" s="88"/>
      <c r="F330" s="88"/>
      <c r="G330" s="613"/>
      <c r="H330" s="88"/>
    </row>
    <row r="331" spans="5:8">
      <c r="E331" s="88"/>
      <c r="F331" s="88"/>
      <c r="G331" s="613"/>
      <c r="H331" s="88"/>
    </row>
    <row r="332" spans="5:8">
      <c r="E332" s="88"/>
      <c r="F332" s="88"/>
      <c r="G332" s="613"/>
      <c r="H332" s="88"/>
    </row>
    <row r="333" spans="5:8">
      <c r="E333" s="88"/>
      <c r="F333" s="88"/>
      <c r="G333" s="613"/>
      <c r="H333" s="88"/>
    </row>
    <row r="334" spans="5:8">
      <c r="E334" s="88"/>
      <c r="F334" s="88"/>
      <c r="G334" s="613"/>
      <c r="H334" s="88"/>
    </row>
    <row r="335" spans="5:8">
      <c r="E335" s="88"/>
      <c r="F335" s="88"/>
      <c r="G335" s="613"/>
      <c r="H335" s="88"/>
    </row>
    <row r="336" spans="5:8">
      <c r="E336" s="88"/>
      <c r="F336" s="88"/>
      <c r="G336" s="613"/>
      <c r="H336" s="88"/>
    </row>
    <row r="337" spans="5:8">
      <c r="E337" s="88"/>
      <c r="F337" s="88"/>
      <c r="G337" s="613"/>
      <c r="H337" s="88"/>
    </row>
    <row r="338" spans="5:8">
      <c r="E338" s="88"/>
      <c r="F338" s="88"/>
      <c r="G338" s="613"/>
      <c r="H338" s="88"/>
    </row>
    <row r="339" spans="5:8">
      <c r="E339" s="88"/>
      <c r="F339" s="88"/>
      <c r="G339" s="613"/>
      <c r="H339" s="88"/>
    </row>
    <row r="340" spans="5:8">
      <c r="E340" s="88"/>
      <c r="F340" s="88"/>
      <c r="G340" s="613"/>
      <c r="H340" s="88"/>
    </row>
    <row r="341" spans="5:8">
      <c r="E341" s="88"/>
      <c r="F341" s="88"/>
      <c r="G341" s="613"/>
      <c r="H341" s="88"/>
    </row>
    <row r="342" spans="5:8">
      <c r="E342" s="88"/>
      <c r="F342" s="88"/>
      <c r="G342" s="613"/>
      <c r="H342" s="88"/>
    </row>
    <row r="343" spans="5:8">
      <c r="E343" s="88"/>
      <c r="F343" s="88"/>
      <c r="G343" s="613"/>
      <c r="H343" s="88"/>
    </row>
    <row r="344" spans="5:8">
      <c r="E344" s="88"/>
      <c r="F344" s="88"/>
      <c r="G344" s="613"/>
      <c r="H344" s="88"/>
    </row>
    <row r="345" spans="5:8">
      <c r="E345" s="88"/>
      <c r="F345" s="88"/>
      <c r="G345" s="613"/>
      <c r="H345" s="88"/>
    </row>
    <row r="346" spans="5:8">
      <c r="E346" s="88"/>
      <c r="F346" s="88"/>
      <c r="G346" s="613"/>
      <c r="H346" s="88"/>
    </row>
    <row r="347" spans="5:8">
      <c r="E347" s="88"/>
      <c r="F347" s="88"/>
      <c r="G347" s="613"/>
      <c r="H347" s="88"/>
    </row>
    <row r="348" spans="5:8">
      <c r="E348" s="88"/>
      <c r="F348" s="88"/>
      <c r="G348" s="613"/>
      <c r="H348" s="88"/>
    </row>
    <row r="349" spans="5:8">
      <c r="E349" s="88"/>
      <c r="F349" s="88"/>
      <c r="G349" s="613"/>
      <c r="H349" s="88"/>
    </row>
    <row r="350" spans="5:8">
      <c r="E350" s="88"/>
      <c r="F350" s="88"/>
      <c r="G350" s="613"/>
      <c r="H350" s="88"/>
    </row>
    <row r="351" spans="5:8">
      <c r="E351" s="88"/>
      <c r="F351" s="88"/>
      <c r="G351" s="613"/>
      <c r="H351" s="88"/>
    </row>
    <row r="352" spans="5:8">
      <c r="E352" s="88"/>
      <c r="F352" s="88"/>
      <c r="G352" s="613"/>
      <c r="H352" s="88"/>
    </row>
    <row r="353" spans="5:8">
      <c r="E353" s="88"/>
      <c r="F353" s="88"/>
      <c r="G353" s="613"/>
      <c r="H353" s="88"/>
    </row>
    <row r="354" spans="5:8">
      <c r="E354" s="88"/>
      <c r="F354" s="88"/>
      <c r="G354" s="613"/>
      <c r="H354" s="88"/>
    </row>
    <row r="355" spans="5:8">
      <c r="E355" s="88"/>
      <c r="F355" s="88"/>
      <c r="G355" s="613"/>
      <c r="H355" s="88"/>
    </row>
    <row r="356" spans="5:8">
      <c r="E356" s="88"/>
      <c r="F356" s="88"/>
      <c r="G356" s="613"/>
      <c r="H356" s="88"/>
    </row>
    <row r="357" spans="5:8">
      <c r="E357" s="88"/>
      <c r="F357" s="88"/>
      <c r="G357" s="613"/>
      <c r="H357" s="88"/>
    </row>
    <row r="358" spans="5:8">
      <c r="E358" s="88"/>
      <c r="F358" s="88"/>
      <c r="G358" s="613"/>
      <c r="H358" s="88"/>
    </row>
    <row r="359" spans="5:8">
      <c r="E359" s="88"/>
      <c r="F359" s="88"/>
      <c r="G359" s="613"/>
      <c r="H359" s="88"/>
    </row>
    <row r="360" spans="5:8">
      <c r="E360" s="88"/>
      <c r="F360" s="88"/>
      <c r="G360" s="613"/>
      <c r="H360" s="88"/>
    </row>
    <row r="361" spans="5:8">
      <c r="E361" s="88"/>
      <c r="F361" s="88"/>
      <c r="G361" s="613"/>
      <c r="H361" s="88"/>
    </row>
    <row r="362" spans="5:8">
      <c r="E362" s="88"/>
      <c r="F362" s="88"/>
      <c r="G362" s="613"/>
      <c r="H362" s="88"/>
    </row>
    <row r="363" spans="5:8">
      <c r="E363" s="88"/>
      <c r="F363" s="88"/>
      <c r="G363" s="613"/>
      <c r="H363" s="88"/>
    </row>
    <row r="364" spans="5:8">
      <c r="E364" s="88"/>
      <c r="F364" s="88"/>
      <c r="G364" s="613"/>
      <c r="H364" s="88"/>
    </row>
    <row r="365" spans="5:8">
      <c r="E365" s="88"/>
      <c r="F365" s="88"/>
      <c r="G365" s="613"/>
      <c r="H365" s="88"/>
    </row>
  </sheetData>
  <mergeCells count="2">
    <mergeCell ref="B2:H2"/>
    <mergeCell ref="B1:H1"/>
  </mergeCells>
  <pageMargins left="0.25" right="0.25" top="0.5" bottom="0.3" header="0.5" footer="0.25"/>
  <pageSetup paperSize="5" scale="96" fitToHeight="0" orientation="landscape" r:id="rId1"/>
  <headerFooter alignWithMargins="0">
    <oddFooter>&amp;CPage 3B (2)</oddFooter>
  </headerFooter>
  <rowBreaks count="4" manualBreakCount="4">
    <brk id="18" max="16383" man="1"/>
    <brk id="54" max="16383" man="1"/>
    <brk id="88" max="16383" man="1"/>
    <brk id="12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topLeftCell="A4" workbookViewId="0">
      <selection activeCell="E13" sqref="E13"/>
    </sheetView>
  </sheetViews>
  <sheetFormatPr defaultColWidth="7.21875" defaultRowHeight="12.75"/>
  <cols>
    <col min="1" max="1" width="7.21875" style="418" customWidth="1"/>
    <col min="2" max="2" width="41.21875" style="418" customWidth="1"/>
    <col min="3" max="3" width="11.44140625" style="418" customWidth="1"/>
    <col min="4" max="4" width="3.77734375" style="418" customWidth="1"/>
    <col min="5" max="5" width="21.21875" style="418" customWidth="1"/>
    <col min="6" max="6" width="9.5546875" style="418" customWidth="1"/>
    <col min="7" max="7" width="8.77734375" style="418" customWidth="1"/>
    <col min="8" max="8" width="11.44140625" style="418" customWidth="1"/>
    <col min="9" max="16384" width="7.21875" style="418"/>
  </cols>
  <sheetData>
    <row r="1" spans="1:8">
      <c r="A1" s="417" t="s">
        <v>852</v>
      </c>
      <c r="B1" s="417"/>
      <c r="C1" s="417"/>
      <c r="D1" s="417"/>
      <c r="E1" s="417"/>
      <c r="F1" s="417"/>
      <c r="G1" s="417"/>
      <c r="H1" s="417"/>
    </row>
    <row r="2" spans="1:8">
      <c r="A2" s="419" t="s">
        <v>853</v>
      </c>
      <c r="B2" s="417"/>
      <c r="C2" s="417"/>
      <c r="D2" s="417"/>
      <c r="E2" s="417"/>
      <c r="F2" s="417"/>
      <c r="G2" s="417"/>
      <c r="H2" s="417"/>
    </row>
    <row r="3" spans="1:8">
      <c r="A3" s="417"/>
      <c r="B3" s="417"/>
      <c r="C3" s="417"/>
      <c r="D3" s="417"/>
      <c r="E3" s="417"/>
      <c r="F3" s="417"/>
      <c r="G3" s="417"/>
      <c r="H3" s="417"/>
    </row>
    <row r="4" spans="1:8">
      <c r="A4" s="417"/>
      <c r="B4" s="417"/>
      <c r="C4" s="417"/>
      <c r="D4" s="417"/>
      <c r="E4" s="417"/>
      <c r="F4" s="417"/>
      <c r="G4" s="417"/>
      <c r="H4" s="417"/>
    </row>
    <row r="5" spans="1:8">
      <c r="A5" s="419" t="s">
        <v>854</v>
      </c>
      <c r="B5" s="417"/>
      <c r="C5" s="417"/>
      <c r="D5" s="417"/>
      <c r="E5" s="417"/>
      <c r="F5" s="417"/>
      <c r="G5" s="417"/>
      <c r="H5" s="417"/>
    </row>
    <row r="6" spans="1:8" s="420" customFormat="1">
      <c r="F6" s="419" t="s">
        <v>855</v>
      </c>
      <c r="G6" s="419"/>
      <c r="H6" s="419"/>
    </row>
    <row r="7" spans="1:8" s="420" customFormat="1">
      <c r="F7" s="419" t="s">
        <v>856</v>
      </c>
      <c r="G7" s="419"/>
      <c r="H7" s="419"/>
    </row>
    <row r="8" spans="1:8" s="420" customFormat="1" ht="41.25" customHeight="1">
      <c r="A8" s="421"/>
      <c r="B8" s="422" t="s">
        <v>857</v>
      </c>
      <c r="C8" s="482" t="s">
        <v>858</v>
      </c>
      <c r="D8" s="483"/>
      <c r="E8" s="423" t="s">
        <v>859</v>
      </c>
      <c r="F8" s="423" t="s">
        <v>860</v>
      </c>
      <c r="G8" s="423" t="s">
        <v>861</v>
      </c>
      <c r="H8" s="423" t="s">
        <v>862</v>
      </c>
    </row>
    <row r="9" spans="1:8">
      <c r="B9" s="632" t="s">
        <v>954</v>
      </c>
      <c r="C9" s="484"/>
      <c r="D9" s="485"/>
      <c r="E9" s="1065">
        <v>19282</v>
      </c>
      <c r="F9" s="1060"/>
      <c r="G9" s="633" t="s">
        <v>953</v>
      </c>
      <c r="H9" s="424"/>
    </row>
    <row r="10" spans="1:8">
      <c r="B10" s="452"/>
      <c r="C10" s="484"/>
      <c r="D10" s="485"/>
      <c r="E10" s="1065"/>
      <c r="F10" s="424"/>
      <c r="G10" s="424"/>
      <c r="H10" s="424"/>
    </row>
    <row r="11" spans="1:8">
      <c r="B11" s="632" t="s">
        <v>955</v>
      </c>
      <c r="C11" s="484"/>
      <c r="D11" s="485"/>
      <c r="E11" s="1064">
        <v>541171</v>
      </c>
      <c r="F11" s="633" t="s">
        <v>953</v>
      </c>
      <c r="G11" s="424"/>
      <c r="H11" s="424"/>
    </row>
    <row r="12" spans="1:8">
      <c r="B12" s="424"/>
      <c r="C12" s="484"/>
      <c r="D12" s="485"/>
      <c r="E12" s="1065"/>
      <c r="F12" s="424"/>
      <c r="G12" s="424"/>
      <c r="H12" s="424"/>
    </row>
    <row r="13" spans="1:8">
      <c r="B13" s="632"/>
      <c r="C13" s="484"/>
      <c r="D13" s="485"/>
      <c r="E13" s="1065"/>
      <c r="F13" s="633"/>
      <c r="G13" s="424"/>
      <c r="H13" s="424"/>
    </row>
    <row r="14" spans="1:8">
      <c r="B14" s="424"/>
      <c r="C14" s="484"/>
      <c r="D14" s="485"/>
      <c r="E14" s="1065"/>
      <c r="F14" s="424"/>
      <c r="G14" s="424"/>
      <c r="H14" s="424"/>
    </row>
    <row r="15" spans="1:8">
      <c r="B15" s="424"/>
      <c r="C15" s="484"/>
      <c r="D15" s="485"/>
      <c r="E15" s="1065"/>
      <c r="F15" s="424"/>
      <c r="G15" s="424"/>
      <c r="H15" s="424"/>
    </row>
    <row r="16" spans="1:8">
      <c r="B16" s="424"/>
      <c r="C16" s="484"/>
      <c r="D16" s="485"/>
      <c r="E16" s="1065"/>
      <c r="F16" s="424"/>
      <c r="G16" s="424"/>
      <c r="H16" s="424"/>
    </row>
    <row r="17" spans="2:8">
      <c r="B17" s="424"/>
      <c r="C17" s="484"/>
      <c r="D17" s="485"/>
      <c r="E17" s="1065"/>
      <c r="F17" s="424"/>
      <c r="G17" s="424"/>
      <c r="H17" s="424"/>
    </row>
    <row r="18" spans="2:8">
      <c r="B18" s="424"/>
      <c r="C18" s="484"/>
      <c r="D18" s="485"/>
      <c r="E18" s="1065"/>
      <c r="F18" s="424"/>
      <c r="G18" s="424"/>
      <c r="H18" s="424"/>
    </row>
    <row r="19" spans="2:8">
      <c r="B19" s="424"/>
      <c r="C19" s="484"/>
      <c r="D19" s="485"/>
      <c r="E19" s="1065"/>
      <c r="F19" s="424"/>
      <c r="G19" s="424"/>
      <c r="H19" s="424"/>
    </row>
    <row r="20" spans="2:8">
      <c r="B20" s="424"/>
      <c r="C20" s="484"/>
      <c r="D20" s="485"/>
      <c r="E20" s="1065"/>
      <c r="F20" s="424"/>
      <c r="G20" s="424"/>
      <c r="H20" s="424"/>
    </row>
    <row r="21" spans="2:8">
      <c r="B21" s="424"/>
      <c r="C21" s="484"/>
      <c r="D21" s="485"/>
      <c r="E21" s="1065"/>
      <c r="F21" s="424"/>
      <c r="G21" s="424"/>
      <c r="H21" s="424"/>
    </row>
    <row r="22" spans="2:8">
      <c r="B22" s="424"/>
      <c r="C22" s="484"/>
      <c r="D22" s="485"/>
      <c r="E22" s="1065"/>
      <c r="F22" s="424"/>
      <c r="G22" s="424"/>
      <c r="H22" s="424"/>
    </row>
    <row r="23" spans="2:8">
      <c r="B23" s="425" t="s">
        <v>863</v>
      </c>
      <c r="C23" s="484">
        <f>SUM(C9:C22)</f>
        <v>0</v>
      </c>
      <c r="D23" s="485" t="s">
        <v>864</v>
      </c>
      <c r="E23" s="1065">
        <f>SUM(E9:E22)</f>
        <v>560453</v>
      </c>
      <c r="F23" s="424"/>
      <c r="G23" s="424"/>
      <c r="H23" s="424"/>
    </row>
    <row r="24" spans="2:8">
      <c r="B24" s="426"/>
      <c r="C24" s="427"/>
      <c r="D24" s="567" t="s">
        <v>1434</v>
      </c>
      <c r="E24" s="1065"/>
    </row>
    <row r="25" spans="2:8">
      <c r="B25" s="426"/>
      <c r="C25" s="427"/>
      <c r="D25" s="567" t="s">
        <v>1414</v>
      </c>
      <c r="E25" s="829"/>
    </row>
    <row r="28" spans="2:8">
      <c r="C28" s="467" t="s">
        <v>286</v>
      </c>
    </row>
  </sheetData>
  <phoneticPr fontId="1" type="noConversion"/>
  <pageMargins left="0.75" right="0.75" top="1" bottom="1" header="0.5" footer="0.5"/>
  <pageSetup paperSize="5" scale="11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27"/>
  <sheetViews>
    <sheetView topLeftCell="A9" workbookViewId="0">
      <selection activeCell="C23" sqref="C23"/>
    </sheetView>
  </sheetViews>
  <sheetFormatPr defaultColWidth="9.77734375" defaultRowHeight="15"/>
  <cols>
    <col min="1" max="1" width="80.777343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9" ht="4.9000000000000004" customHeight="1"/>
    <row r="2" spans="1:9" ht="3.95" customHeight="1"/>
    <row r="3" spans="1:9" ht="21" customHeight="1" thickBot="1">
      <c r="A3" s="4" t="s">
        <v>224</v>
      </c>
      <c r="B3" s="2"/>
      <c r="C3" s="2"/>
      <c r="D3" s="2"/>
      <c r="E3" s="2"/>
      <c r="F3" s="2"/>
      <c r="G3" s="2"/>
      <c r="H3" s="2"/>
    </row>
    <row r="4" spans="1:9" ht="12" customHeight="1" thickTop="1">
      <c r="A4" s="23"/>
      <c r="B4" s="486" t="s">
        <v>87</v>
      </c>
      <c r="C4" s="1"/>
      <c r="D4" s="1"/>
      <c r="E4" s="1"/>
      <c r="F4" s="22"/>
      <c r="G4" s="1"/>
      <c r="H4" s="24"/>
    </row>
    <row r="5" spans="1:9" ht="17.25" customHeight="1">
      <c r="A5" s="119" t="s">
        <v>225</v>
      </c>
      <c r="B5" s="486" t="s">
        <v>287</v>
      </c>
      <c r="C5" s="14" t="s">
        <v>226</v>
      </c>
      <c r="D5" s="14"/>
      <c r="E5" s="14"/>
      <c r="F5" s="15"/>
      <c r="G5" s="1191" t="s">
        <v>227</v>
      </c>
      <c r="H5" s="1192"/>
    </row>
    <row r="6" spans="1:9">
      <c r="A6" s="16"/>
      <c r="B6" s="487" t="s">
        <v>87</v>
      </c>
      <c r="C6" s="1193">
        <v>2016</v>
      </c>
      <c r="D6" s="1194"/>
      <c r="E6" s="1193">
        <v>2015</v>
      </c>
      <c r="F6" s="1194"/>
      <c r="G6" s="1195" t="s">
        <v>1435</v>
      </c>
      <c r="H6" s="1196"/>
    </row>
    <row r="7" spans="1:9" ht="3.95" customHeight="1">
      <c r="A7" s="23"/>
      <c r="B7" s="22"/>
      <c r="C7" s="23"/>
      <c r="D7" s="22"/>
      <c r="E7" s="23"/>
      <c r="F7" s="22"/>
      <c r="G7" s="23"/>
      <c r="H7" s="24"/>
    </row>
    <row r="8" spans="1:9" ht="22.9" customHeight="1">
      <c r="A8" s="48" t="s">
        <v>228</v>
      </c>
      <c r="B8" s="148" t="s">
        <v>573</v>
      </c>
      <c r="C8" s="964">
        <v>1650000</v>
      </c>
      <c r="D8" s="972"/>
      <c r="E8" s="964">
        <v>1350000</v>
      </c>
      <c r="F8" s="972"/>
      <c r="G8" s="964">
        <v>1350000</v>
      </c>
      <c r="H8" s="636"/>
      <c r="I8" s="437"/>
    </row>
    <row r="9" spans="1:9" ht="22.9" customHeight="1">
      <c r="A9" s="48" t="s">
        <v>229</v>
      </c>
      <c r="B9" s="148" t="s">
        <v>574</v>
      </c>
      <c r="C9" s="964"/>
      <c r="D9" s="972"/>
      <c r="E9" s="964"/>
      <c r="F9" s="972"/>
      <c r="G9" s="964"/>
      <c r="H9" s="636"/>
    </row>
    <row r="10" spans="1:9" ht="22.9" customHeight="1">
      <c r="A10" s="48" t="s">
        <v>230</v>
      </c>
      <c r="B10" s="148" t="s">
        <v>575</v>
      </c>
      <c r="C10" s="964">
        <f>SUM(C8:C9)</f>
        <v>1650000</v>
      </c>
      <c r="D10" s="972"/>
      <c r="E10" s="964">
        <f>SUM(E8:E9)</f>
        <v>1350000</v>
      </c>
      <c r="F10" s="972"/>
      <c r="G10" s="964">
        <f>SUM(G8:G9)</f>
        <v>1350000</v>
      </c>
      <c r="H10" s="636"/>
    </row>
    <row r="11" spans="1:9" ht="22.9" customHeight="1">
      <c r="A11" s="48" t="s">
        <v>231</v>
      </c>
      <c r="B11" s="120" t="s">
        <v>267</v>
      </c>
      <c r="C11" s="1061" t="s">
        <v>108</v>
      </c>
      <c r="D11" s="1062" t="s">
        <v>108</v>
      </c>
      <c r="E11" s="1061" t="s">
        <v>108</v>
      </c>
      <c r="F11" s="1062" t="s">
        <v>108</v>
      </c>
      <c r="G11" s="1061" t="s">
        <v>108</v>
      </c>
      <c r="H11" s="111" t="s">
        <v>108</v>
      </c>
    </row>
    <row r="12" spans="1:9" ht="22.9" customHeight="1">
      <c r="A12" s="16" t="s">
        <v>232</v>
      </c>
      <c r="B12" s="120" t="s">
        <v>267</v>
      </c>
      <c r="C12" s="1061" t="s">
        <v>108</v>
      </c>
      <c r="D12" s="1062" t="s">
        <v>108</v>
      </c>
      <c r="E12" s="1061" t="s">
        <v>108</v>
      </c>
      <c r="F12" s="1062" t="s">
        <v>108</v>
      </c>
      <c r="G12" s="1061" t="s">
        <v>108</v>
      </c>
      <c r="H12" s="111" t="s">
        <v>108</v>
      </c>
    </row>
    <row r="13" spans="1:9" ht="22.9" customHeight="1">
      <c r="A13" s="16" t="s">
        <v>233</v>
      </c>
      <c r="B13" s="148" t="s">
        <v>576</v>
      </c>
      <c r="C13" s="964">
        <v>5500</v>
      </c>
      <c r="D13" s="972"/>
      <c r="E13" s="964">
        <v>5500</v>
      </c>
      <c r="F13" s="972"/>
      <c r="G13" s="964">
        <v>5545</v>
      </c>
      <c r="H13" s="639"/>
    </row>
    <row r="14" spans="1:9" ht="22.9" customHeight="1">
      <c r="A14" s="16" t="s">
        <v>234</v>
      </c>
      <c r="B14" s="148" t="s">
        <v>577</v>
      </c>
      <c r="C14" s="964">
        <v>7000</v>
      </c>
      <c r="D14" s="972"/>
      <c r="E14" s="964">
        <v>7000</v>
      </c>
      <c r="F14" s="972"/>
      <c r="G14" s="964">
        <v>10895</v>
      </c>
      <c r="H14" s="639"/>
    </row>
    <row r="15" spans="1:9" ht="22.9" customHeight="1">
      <c r="A15" s="16" t="s">
        <v>235</v>
      </c>
      <c r="B15" s="148" t="s">
        <v>578</v>
      </c>
      <c r="C15" s="964">
        <v>55000</v>
      </c>
      <c r="D15" s="972"/>
      <c r="E15" s="964">
        <v>63000</v>
      </c>
      <c r="F15" s="972"/>
      <c r="G15" s="964">
        <v>59414</v>
      </c>
      <c r="H15" s="639"/>
    </row>
    <row r="16" spans="1:9" ht="22.9" customHeight="1">
      <c r="A16" s="16" t="s">
        <v>236</v>
      </c>
      <c r="B16" s="120" t="s">
        <v>267</v>
      </c>
      <c r="C16" s="1061" t="s">
        <v>108</v>
      </c>
      <c r="D16" s="1062" t="s">
        <v>108</v>
      </c>
      <c r="E16" s="1061" t="s">
        <v>108</v>
      </c>
      <c r="F16" s="1062" t="s">
        <v>108</v>
      </c>
      <c r="G16" s="964"/>
      <c r="H16" s="639"/>
    </row>
    <row r="17" spans="1:8" ht="22.9" customHeight="1">
      <c r="A17" s="16" t="s">
        <v>237</v>
      </c>
      <c r="B17" s="148" t="s">
        <v>579</v>
      </c>
      <c r="C17" s="964">
        <v>250000</v>
      </c>
      <c r="D17" s="972"/>
      <c r="E17" s="964">
        <v>250000</v>
      </c>
      <c r="F17" s="972"/>
      <c r="G17" s="964">
        <v>257819</v>
      </c>
      <c r="H17" s="639"/>
    </row>
    <row r="18" spans="1:8" ht="22.9" customHeight="1">
      <c r="A18" s="16" t="s">
        <v>234</v>
      </c>
      <c r="B18" s="148" t="s">
        <v>580</v>
      </c>
      <c r="C18" s="964"/>
      <c r="D18" s="972"/>
      <c r="E18" s="964"/>
      <c r="F18" s="972"/>
      <c r="G18" s="964"/>
      <c r="H18" s="639"/>
    </row>
    <row r="19" spans="1:8" ht="22.9" customHeight="1">
      <c r="A19" s="16" t="s">
        <v>238</v>
      </c>
      <c r="B19" s="148" t="s">
        <v>581</v>
      </c>
      <c r="C19" s="964">
        <v>90000</v>
      </c>
      <c r="D19" s="972"/>
      <c r="E19" s="964">
        <v>125000</v>
      </c>
      <c r="F19" s="972"/>
      <c r="G19" s="964">
        <v>97557</v>
      </c>
      <c r="H19" s="639"/>
    </row>
    <row r="20" spans="1:8" ht="22.9" customHeight="1">
      <c r="A20" s="49" t="s">
        <v>239</v>
      </c>
      <c r="B20" s="148" t="s">
        <v>582</v>
      </c>
      <c r="C20" s="964"/>
      <c r="D20" s="972"/>
      <c r="E20" s="964"/>
      <c r="F20" s="972"/>
      <c r="G20" s="964"/>
      <c r="H20" s="639"/>
    </row>
    <row r="21" spans="1:8" ht="22.9" customHeight="1">
      <c r="A21" s="16" t="s">
        <v>240</v>
      </c>
      <c r="B21" s="148" t="s">
        <v>583</v>
      </c>
      <c r="C21" s="964">
        <v>82927</v>
      </c>
      <c r="D21" s="972"/>
      <c r="E21" s="964">
        <v>30000</v>
      </c>
      <c r="F21" s="972"/>
      <c r="G21" s="964">
        <v>86861</v>
      </c>
      <c r="H21" s="639"/>
    </row>
    <row r="22" spans="1:8" ht="22.9" customHeight="1">
      <c r="A22" s="16" t="s">
        <v>241</v>
      </c>
      <c r="B22" s="148" t="s">
        <v>584</v>
      </c>
      <c r="C22" s="964">
        <v>15000</v>
      </c>
      <c r="D22" s="970"/>
      <c r="E22" s="964">
        <v>20000</v>
      </c>
      <c r="F22" s="972"/>
      <c r="G22" s="1063">
        <v>38422</v>
      </c>
      <c r="H22" s="643"/>
    </row>
    <row r="23" spans="1:8" ht="22.9" customHeight="1">
      <c r="A23" s="16" t="s">
        <v>242</v>
      </c>
      <c r="B23" s="148" t="s">
        <v>585</v>
      </c>
      <c r="C23" s="964"/>
      <c r="D23" s="972"/>
      <c r="E23" s="964"/>
      <c r="F23" s="972"/>
      <c r="G23" s="964"/>
      <c r="H23" s="639"/>
    </row>
    <row r="24" spans="1:8" ht="22.9" customHeight="1">
      <c r="A24" s="647"/>
      <c r="B24" s="148"/>
      <c r="C24" s="964"/>
      <c r="D24" s="972"/>
      <c r="E24" s="964"/>
      <c r="F24" s="972"/>
      <c r="G24" s="964"/>
      <c r="H24" s="639"/>
    </row>
    <row r="25" spans="1:8" ht="22.9" customHeight="1">
      <c r="A25" s="647"/>
      <c r="B25" s="148"/>
      <c r="C25" s="637"/>
      <c r="D25" s="638"/>
      <c r="E25" s="637"/>
      <c r="F25" s="638"/>
      <c r="G25" s="637"/>
      <c r="H25" s="639"/>
    </row>
    <row r="26" spans="1:8" ht="22.9" customHeight="1" thickBot="1">
      <c r="A26" s="19"/>
      <c r="B26" s="18"/>
      <c r="C26" s="644"/>
      <c r="D26" s="645"/>
      <c r="E26" s="644"/>
      <c r="F26" s="645"/>
      <c r="G26" s="644"/>
      <c r="H26" s="646"/>
    </row>
    <row r="27" spans="1:8" ht="15.75" thickTop="1">
      <c r="B27" s="108" t="s">
        <v>243</v>
      </c>
    </row>
  </sheetData>
  <mergeCells count="4">
    <mergeCell ref="G5:H5"/>
    <mergeCell ref="C6:D6"/>
    <mergeCell ref="E6:F6"/>
    <mergeCell ref="G6:H6"/>
  </mergeCells>
  <phoneticPr fontId="0" type="noConversion"/>
  <printOptions horizontalCentered="1" verticalCentered="1"/>
  <pageMargins left="0.33300000000000002" right="0.5" top="0.25" bottom="0.46" header="0.5" footer="0.5"/>
  <pageSetup paperSize="5" scale="98"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26"/>
  <sheetViews>
    <sheetView workbookViewId="0"/>
  </sheetViews>
  <sheetFormatPr defaultColWidth="9.77734375" defaultRowHeight="15"/>
  <cols>
    <col min="1" max="1" width="80.777343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8" ht="21" thickBot="1">
      <c r="A1" s="4" t="s">
        <v>244</v>
      </c>
      <c r="B1" s="2"/>
      <c r="C1" s="2"/>
      <c r="D1" s="2"/>
      <c r="E1" s="2"/>
      <c r="F1" s="2"/>
      <c r="G1" s="2"/>
      <c r="H1" s="2"/>
    </row>
    <row r="2" spans="1:8" ht="13.9" customHeight="1" thickTop="1">
      <c r="A2" s="23"/>
      <c r="B2" s="486" t="s">
        <v>87</v>
      </c>
      <c r="C2" s="1"/>
      <c r="D2" s="1"/>
      <c r="E2" s="1"/>
      <c r="F2" s="22"/>
      <c r="G2" s="1"/>
      <c r="H2" s="24"/>
    </row>
    <row r="3" spans="1:8" ht="20.25">
      <c r="A3" s="119" t="s">
        <v>225</v>
      </c>
      <c r="B3" s="486" t="s">
        <v>287</v>
      </c>
      <c r="C3" s="14" t="s">
        <v>226</v>
      </c>
      <c r="D3" s="14"/>
      <c r="E3" s="14"/>
      <c r="F3" s="15"/>
      <c r="G3" s="1191" t="s">
        <v>227</v>
      </c>
      <c r="H3" s="1192"/>
    </row>
    <row r="4" spans="1:8">
      <c r="A4" s="16"/>
      <c r="B4" s="487" t="s">
        <v>87</v>
      </c>
      <c r="C4" s="1193">
        <f>Current</f>
        <v>2016</v>
      </c>
      <c r="D4" s="1194"/>
      <c r="E4" s="1193">
        <f>Past</f>
        <v>2015</v>
      </c>
      <c r="F4" s="1194"/>
      <c r="G4" s="1197" t="str">
        <f>Inpast</f>
        <v>in 2015</v>
      </c>
      <c r="H4" s="1196"/>
    </row>
    <row r="5" spans="1:8" ht="15.75">
      <c r="A5" s="50" t="s">
        <v>245</v>
      </c>
      <c r="B5" s="22"/>
      <c r="C5" s="23"/>
      <c r="D5" s="22"/>
      <c r="E5" s="23"/>
      <c r="F5" s="22"/>
      <c r="G5" s="23"/>
      <c r="H5" s="24"/>
    </row>
    <row r="6" spans="1:8" ht="22.9" customHeight="1">
      <c r="A6" s="16"/>
      <c r="B6" s="15"/>
      <c r="C6" s="647"/>
      <c r="D6" s="648"/>
      <c r="E6" s="647"/>
      <c r="F6" s="648"/>
      <c r="G6" s="647"/>
      <c r="H6" s="649"/>
    </row>
    <row r="7" spans="1:8" ht="22.9" customHeight="1">
      <c r="A7" s="16"/>
      <c r="B7" s="15"/>
      <c r="C7" s="647"/>
      <c r="D7" s="648"/>
      <c r="E7" s="647"/>
      <c r="F7" s="648"/>
      <c r="G7" s="647"/>
      <c r="H7" s="649"/>
    </row>
    <row r="8" spans="1:8" ht="22.9" customHeight="1">
      <c r="A8" s="16"/>
      <c r="B8" s="15"/>
      <c r="C8" s="647"/>
      <c r="D8" s="648"/>
      <c r="E8" s="647"/>
      <c r="F8" s="648"/>
      <c r="G8" s="647"/>
      <c r="H8" s="649"/>
    </row>
    <row r="9" spans="1:8" ht="22.9" customHeight="1">
      <c r="A9" s="16"/>
      <c r="B9" s="15"/>
      <c r="C9" s="647"/>
      <c r="D9" s="648"/>
      <c r="E9" s="647"/>
      <c r="F9" s="648"/>
      <c r="G9" s="647"/>
      <c r="H9" s="649"/>
    </row>
    <row r="10" spans="1:8" ht="22.9" customHeight="1">
      <c r="A10" s="16"/>
      <c r="B10" s="15"/>
      <c r="C10" s="647"/>
      <c r="D10" s="648"/>
      <c r="E10" s="647"/>
      <c r="F10" s="648"/>
      <c r="G10" s="647"/>
      <c r="H10" s="649"/>
    </row>
    <row r="11" spans="1:8" ht="22.9" customHeight="1">
      <c r="A11" s="16"/>
      <c r="B11" s="15"/>
      <c r="C11" s="647"/>
      <c r="D11" s="648"/>
      <c r="E11" s="647"/>
      <c r="F11" s="648"/>
      <c r="G11" s="647"/>
      <c r="H11" s="649"/>
    </row>
    <row r="12" spans="1:8" ht="22.9" customHeight="1">
      <c r="A12" s="16"/>
      <c r="B12" s="15"/>
      <c r="C12" s="647"/>
      <c r="D12" s="648"/>
      <c r="E12" s="647"/>
      <c r="F12" s="648"/>
      <c r="G12" s="647"/>
      <c r="H12" s="649"/>
    </row>
    <row r="13" spans="1:8" ht="22.9" customHeight="1">
      <c r="A13" s="16"/>
      <c r="B13" s="15"/>
      <c r="C13" s="647"/>
      <c r="D13" s="648"/>
      <c r="E13" s="647"/>
      <c r="F13" s="648"/>
      <c r="G13" s="647"/>
      <c r="H13" s="649"/>
    </row>
    <row r="14" spans="1:8" ht="22.9" customHeight="1">
      <c r="A14" s="16"/>
      <c r="B14" s="15"/>
      <c r="C14" s="647"/>
      <c r="D14" s="648"/>
      <c r="E14" s="647"/>
      <c r="F14" s="648"/>
      <c r="G14" s="647"/>
      <c r="H14" s="649"/>
    </row>
    <row r="15" spans="1:8" ht="22.9" customHeight="1">
      <c r="A15" s="16"/>
      <c r="B15" s="15"/>
      <c r="C15" s="647"/>
      <c r="D15" s="648"/>
      <c r="E15" s="647"/>
      <c r="F15" s="648"/>
      <c r="G15" s="647"/>
      <c r="H15" s="649"/>
    </row>
    <row r="16" spans="1:8" ht="22.9" customHeight="1">
      <c r="A16" s="16"/>
      <c r="B16" s="15"/>
      <c r="C16" s="647"/>
      <c r="D16" s="648"/>
      <c r="E16" s="647"/>
      <c r="F16" s="648"/>
      <c r="G16" s="647"/>
      <c r="H16" s="649"/>
    </row>
    <row r="17" spans="1:8" ht="22.9" customHeight="1">
      <c r="A17" s="16"/>
      <c r="B17" s="15"/>
      <c r="C17" s="647"/>
      <c r="D17" s="648"/>
      <c r="E17" s="647"/>
      <c r="F17" s="648"/>
      <c r="G17" s="647"/>
      <c r="H17" s="649"/>
    </row>
    <row r="18" spans="1:8" ht="22.9" customHeight="1">
      <c r="A18" s="16"/>
      <c r="B18" s="15"/>
      <c r="C18" s="647"/>
      <c r="D18" s="648"/>
      <c r="E18" s="647"/>
      <c r="F18" s="648"/>
      <c r="G18" s="647"/>
      <c r="H18" s="649"/>
    </row>
    <row r="19" spans="1:8" ht="22.9" customHeight="1">
      <c r="A19" s="16"/>
      <c r="B19" s="15"/>
      <c r="C19" s="647"/>
      <c r="D19" s="648"/>
      <c r="E19" s="647"/>
      <c r="F19" s="648"/>
      <c r="G19" s="647"/>
      <c r="H19" s="649"/>
    </row>
    <row r="20" spans="1:8" ht="22.9" customHeight="1">
      <c r="A20" s="16"/>
      <c r="B20" s="15"/>
      <c r="C20" s="647"/>
      <c r="D20" s="648"/>
      <c r="E20" s="647"/>
      <c r="F20" s="648"/>
      <c r="G20" s="647"/>
      <c r="H20" s="649"/>
    </row>
    <row r="21" spans="1:8" ht="22.9" customHeight="1">
      <c r="A21" s="16"/>
      <c r="B21" s="15"/>
      <c r="C21" s="647"/>
      <c r="D21" s="648"/>
      <c r="E21" s="647"/>
      <c r="F21" s="648"/>
      <c r="G21" s="647"/>
      <c r="H21" s="649"/>
    </row>
    <row r="22" spans="1:8" ht="22.9" customHeight="1">
      <c r="A22" s="16"/>
      <c r="B22" s="15"/>
      <c r="C22" s="647"/>
      <c r="D22" s="648"/>
      <c r="E22" s="647"/>
      <c r="F22" s="648"/>
      <c r="G22" s="647"/>
      <c r="H22" s="649"/>
    </row>
    <row r="23" spans="1:8" ht="22.9" customHeight="1">
      <c r="A23" s="16"/>
      <c r="B23" s="15"/>
      <c r="C23" s="647"/>
      <c r="D23" s="648"/>
      <c r="E23" s="647"/>
      <c r="F23" s="648"/>
      <c r="G23" s="647"/>
      <c r="H23" s="649"/>
    </row>
    <row r="24" spans="1:8" ht="22.9" customHeight="1" thickBot="1">
      <c r="A24" s="19" t="s">
        <v>246</v>
      </c>
      <c r="B24" s="156" t="s">
        <v>288</v>
      </c>
      <c r="C24" s="1070">
        <f>SUM(C6:C23)+SUM('4'!C13:C26)</f>
        <v>505427</v>
      </c>
      <c r="D24" s="1071"/>
      <c r="E24" s="1070">
        <f>SUM(E6:E23)+SUM('4'!E13:E26)</f>
        <v>500500</v>
      </c>
      <c r="F24" s="1071"/>
      <c r="G24" s="1070">
        <f>SUM(G6:G23)+SUM('4'!G13:G26)</f>
        <v>556513</v>
      </c>
      <c r="H24" s="650"/>
    </row>
    <row r="25" spans="1:8" ht="22.9" customHeight="1" thickTop="1">
      <c r="B25" s="108" t="s">
        <v>247</v>
      </c>
      <c r="C25" s="976"/>
      <c r="D25" s="976"/>
      <c r="E25" s="976"/>
      <c r="F25" s="976"/>
      <c r="G25" s="976"/>
    </row>
    <row r="26" spans="1:8" ht="3.95" customHeight="1"/>
  </sheetData>
  <mergeCells count="4">
    <mergeCell ref="G3:H3"/>
    <mergeCell ref="C4:D4"/>
    <mergeCell ref="E4:F4"/>
    <mergeCell ref="G4:H4"/>
  </mergeCells>
  <phoneticPr fontId="0" type="noConversion"/>
  <printOptions horizontalCentered="1" verticalCentered="1"/>
  <pageMargins left="0.33300000000000002" right="0.5" top="0.25" bottom="0.46" header="0.5" footer="0.5"/>
  <pageSetup paperSize="5" scale="98" orientation="landscape" r:id="rId1"/>
  <headerFooter alignWithMargins="0"/>
  <rowBreaks count="1" manualBreakCount="1">
    <brk id="2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32"/>
  <sheetViews>
    <sheetView topLeftCell="A6" workbookViewId="0"/>
  </sheetViews>
  <sheetFormatPr defaultColWidth="9.77734375" defaultRowHeight="15"/>
  <cols>
    <col min="1" max="1" width="80.777343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8" ht="3.95" customHeight="1"/>
    <row r="2" spans="1:8" ht="22.9" customHeight="1" thickBot="1">
      <c r="A2" s="4" t="s">
        <v>244</v>
      </c>
      <c r="B2" s="2"/>
      <c r="C2" s="2"/>
      <c r="D2" s="2"/>
      <c r="E2" s="2"/>
      <c r="F2" s="2"/>
      <c r="G2" s="2"/>
      <c r="H2" s="2"/>
    </row>
    <row r="3" spans="1:8" ht="13.9" customHeight="1" thickTop="1">
      <c r="A3" s="23"/>
      <c r="B3" s="486" t="s">
        <v>87</v>
      </c>
      <c r="C3" s="1"/>
      <c r="D3" s="1"/>
      <c r="E3" s="1"/>
      <c r="F3" s="22"/>
      <c r="G3" s="1"/>
      <c r="H3" s="24"/>
    </row>
    <row r="4" spans="1:8" ht="19.149999999999999" customHeight="1">
      <c r="A4" s="119" t="s">
        <v>225</v>
      </c>
      <c r="B4" s="486" t="s">
        <v>287</v>
      </c>
      <c r="C4" s="14" t="s">
        <v>226</v>
      </c>
      <c r="D4" s="14"/>
      <c r="E4" s="14"/>
      <c r="F4" s="15"/>
      <c r="G4" s="1191" t="s">
        <v>227</v>
      </c>
      <c r="H4" s="1192"/>
    </row>
    <row r="5" spans="1:8" ht="13.9" customHeight="1">
      <c r="A5" s="16"/>
      <c r="B5" s="487" t="s">
        <v>87</v>
      </c>
      <c r="C5" s="1193">
        <f>Current</f>
        <v>2016</v>
      </c>
      <c r="D5" s="1194"/>
      <c r="E5" s="1193">
        <f>Past</f>
        <v>2015</v>
      </c>
      <c r="F5" s="1194"/>
      <c r="G5" s="1197" t="str">
        <f>Inpast</f>
        <v>in 2015</v>
      </c>
      <c r="H5" s="1196"/>
    </row>
    <row r="6" spans="1:8" ht="22.9" customHeight="1">
      <c r="A6" s="50" t="s">
        <v>248</v>
      </c>
      <c r="B6" s="22"/>
      <c r="C6" s="23"/>
      <c r="D6" s="22"/>
      <c r="E6" s="23"/>
      <c r="F6" s="22"/>
      <c r="G6" s="23"/>
      <c r="H6" s="24"/>
    </row>
    <row r="7" spans="1:8" ht="19.5" customHeight="1">
      <c r="A7" s="48" t="s">
        <v>249</v>
      </c>
      <c r="B7" s="15"/>
      <c r="C7" s="16"/>
      <c r="D7" s="15"/>
      <c r="E7" s="16"/>
      <c r="F7" s="15"/>
      <c r="G7" s="16"/>
      <c r="H7" s="17"/>
    </row>
    <row r="8" spans="1:8" ht="22.9" customHeight="1">
      <c r="A8" s="16" t="s">
        <v>87</v>
      </c>
      <c r="B8" s="120" t="s">
        <v>87</v>
      </c>
      <c r="C8" s="637"/>
      <c r="D8" s="638"/>
      <c r="E8" s="637"/>
      <c r="F8" s="638"/>
      <c r="G8" s="637"/>
      <c r="H8" s="639"/>
    </row>
    <row r="9" spans="1:8" ht="22.9" customHeight="1">
      <c r="A9" s="653" t="s">
        <v>956</v>
      </c>
      <c r="B9" s="148" t="s">
        <v>259</v>
      </c>
      <c r="C9" s="637"/>
      <c r="D9" s="638"/>
      <c r="E9" s="637"/>
      <c r="F9" s="638"/>
      <c r="G9" s="637"/>
      <c r="H9" s="639"/>
    </row>
    <row r="10" spans="1:8" ht="22.9" customHeight="1">
      <c r="A10" s="16" t="s">
        <v>250</v>
      </c>
      <c r="B10" s="148" t="s">
        <v>586</v>
      </c>
      <c r="C10" s="964">
        <v>101165</v>
      </c>
      <c r="D10" s="972"/>
      <c r="E10" s="964">
        <v>101165</v>
      </c>
      <c r="F10" s="972"/>
      <c r="G10" s="964">
        <v>101165</v>
      </c>
      <c r="H10" s="639"/>
    </row>
    <row r="11" spans="1:8" ht="22.9" customHeight="1">
      <c r="A11" s="16" t="s">
        <v>251</v>
      </c>
      <c r="B11" s="148" t="s">
        <v>587</v>
      </c>
      <c r="C11" s="964">
        <v>1115460</v>
      </c>
      <c r="D11" s="970"/>
      <c r="E11" s="964">
        <v>1115460</v>
      </c>
      <c r="F11" s="972"/>
      <c r="G11" s="964">
        <v>1115460</v>
      </c>
      <c r="H11" s="639"/>
    </row>
    <row r="12" spans="1:8" ht="22.9" customHeight="1">
      <c r="A12" s="16"/>
      <c r="B12" s="148"/>
      <c r="C12" s="637"/>
      <c r="D12" s="638"/>
      <c r="E12" s="637"/>
      <c r="F12" s="638"/>
      <c r="G12" s="637"/>
      <c r="H12" s="639"/>
    </row>
    <row r="13" spans="1:8" ht="22.9" customHeight="1">
      <c r="A13" s="16" t="s">
        <v>87</v>
      </c>
      <c r="B13" s="120" t="s">
        <v>87</v>
      </c>
      <c r="C13" s="637"/>
      <c r="D13" s="642"/>
      <c r="E13" s="637"/>
      <c r="F13" s="638"/>
      <c r="G13" s="637"/>
      <c r="H13" s="651"/>
    </row>
    <row r="14" spans="1:8" ht="22.9" customHeight="1">
      <c r="A14" s="16"/>
      <c r="B14" s="120"/>
      <c r="C14" s="637"/>
      <c r="D14" s="642"/>
      <c r="E14" s="637"/>
      <c r="F14" s="642"/>
      <c r="G14" s="637"/>
      <c r="H14" s="643"/>
    </row>
    <row r="15" spans="1:8" ht="22.9" customHeight="1">
      <c r="A15" s="16"/>
      <c r="B15" s="120"/>
      <c r="C15" s="637"/>
      <c r="D15" s="638"/>
      <c r="E15" s="637"/>
      <c r="F15" s="638"/>
      <c r="G15" s="637"/>
      <c r="H15" s="639"/>
    </row>
    <row r="16" spans="1:8" ht="22.9" customHeight="1">
      <c r="A16" s="16"/>
      <c r="B16" s="120"/>
      <c r="C16" s="637"/>
      <c r="D16" s="638"/>
      <c r="E16" s="637"/>
      <c r="F16" s="638"/>
      <c r="G16" s="637"/>
      <c r="H16" s="639"/>
    </row>
    <row r="17" spans="1:8" ht="22.9" customHeight="1">
      <c r="A17" s="16"/>
      <c r="B17" s="120"/>
      <c r="C17" s="637"/>
      <c r="D17" s="638"/>
      <c r="E17" s="637"/>
      <c r="F17" s="638"/>
      <c r="G17" s="637"/>
      <c r="H17" s="639"/>
    </row>
    <row r="18" spans="1:8" ht="22.9" customHeight="1">
      <c r="A18" s="16"/>
      <c r="B18" s="120"/>
      <c r="C18" s="637"/>
      <c r="D18" s="638"/>
      <c r="E18" s="637"/>
      <c r="F18" s="638"/>
      <c r="G18" s="637"/>
      <c r="H18" s="639"/>
    </row>
    <row r="19" spans="1:8" ht="22.9" customHeight="1">
      <c r="A19" s="16"/>
      <c r="B19" s="120"/>
      <c r="C19" s="637"/>
      <c r="D19" s="638"/>
      <c r="E19" s="637"/>
      <c r="F19" s="638"/>
      <c r="G19" s="637"/>
      <c r="H19" s="639"/>
    </row>
    <row r="20" spans="1:8" ht="22.9" customHeight="1">
      <c r="A20" s="16"/>
      <c r="B20" s="120"/>
      <c r="C20" s="637"/>
      <c r="D20" s="638"/>
      <c r="E20" s="637"/>
      <c r="F20" s="638"/>
      <c r="G20" s="637"/>
      <c r="H20" s="639"/>
    </row>
    <row r="21" spans="1:8" ht="22.9" customHeight="1">
      <c r="A21" s="16"/>
      <c r="B21" s="120"/>
      <c r="C21" s="637"/>
      <c r="D21" s="638"/>
      <c r="E21" s="637"/>
      <c r="F21" s="638"/>
      <c r="G21" s="637"/>
      <c r="H21" s="639"/>
    </row>
    <row r="22" spans="1:8" ht="22.9" customHeight="1">
      <c r="A22" s="16"/>
      <c r="B22" s="15"/>
      <c r="C22" s="637"/>
      <c r="D22" s="638"/>
      <c r="E22" s="637"/>
      <c r="F22" s="638"/>
      <c r="G22" s="637"/>
      <c r="H22" s="639"/>
    </row>
    <row r="23" spans="1:8" ht="22.9" customHeight="1">
      <c r="A23" s="16"/>
      <c r="B23" s="15"/>
      <c r="C23" s="637"/>
      <c r="D23" s="638"/>
      <c r="E23" s="637"/>
      <c r="F23" s="638"/>
      <c r="G23" s="637"/>
      <c r="H23" s="639"/>
    </row>
    <row r="24" spans="1:8" ht="22.9" customHeight="1">
      <c r="A24" s="16"/>
      <c r="B24" s="15"/>
      <c r="C24" s="637"/>
      <c r="D24" s="638"/>
      <c r="E24" s="637"/>
      <c r="F24" s="638"/>
      <c r="G24" s="637"/>
      <c r="H24" s="639"/>
    </row>
    <row r="25" spans="1:8" ht="22.9" customHeight="1" thickBot="1">
      <c r="A25" s="19" t="s">
        <v>252</v>
      </c>
      <c r="B25" s="114" t="s">
        <v>289</v>
      </c>
      <c r="C25" s="973">
        <f>SUM(C9:C24)</f>
        <v>1216625</v>
      </c>
      <c r="D25" s="974"/>
      <c r="E25" s="1072">
        <f>SUM(E9:E24)</f>
        <v>1216625</v>
      </c>
      <c r="F25" s="974"/>
      <c r="G25" s="1072">
        <f>SUM(G9:G24)</f>
        <v>1216625</v>
      </c>
      <c r="H25" s="646"/>
    </row>
    <row r="26" spans="1:8" ht="22.9" customHeight="1" thickTop="1">
      <c r="B26" s="108" t="s">
        <v>253</v>
      </c>
    </row>
    <row r="27" spans="1:8" ht="22.9" customHeight="1"/>
    <row r="28" spans="1:8" ht="22.9" customHeight="1"/>
    <row r="29" spans="1:8" ht="22.9" customHeight="1"/>
    <row r="30" spans="1:8" ht="22.9" customHeight="1"/>
    <row r="31" spans="1:8" ht="22.9" customHeight="1"/>
    <row r="32" spans="1:8" ht="22.9" customHeight="1"/>
  </sheetData>
  <mergeCells count="4">
    <mergeCell ref="G4:H4"/>
    <mergeCell ref="E5:F5"/>
    <mergeCell ref="C5:D5"/>
    <mergeCell ref="G5:H5"/>
  </mergeCells>
  <phoneticPr fontId="0" type="noConversion"/>
  <printOptions horizontalCentered="1" verticalCentered="1"/>
  <pageMargins left="0.33300000000000002" right="0.5" top="0.25" bottom="0.46" header="0.5" footer="0.5"/>
  <pageSetup paperSize="5" scale="9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26"/>
  <sheetViews>
    <sheetView topLeftCell="A3" workbookViewId="0">
      <selection activeCell="C8" sqref="C8"/>
    </sheetView>
  </sheetViews>
  <sheetFormatPr defaultColWidth="9.77734375" defaultRowHeight="15"/>
  <cols>
    <col min="1" max="1" width="80.777343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8" ht="22.9" customHeight="1" thickBot="1">
      <c r="A1" s="4" t="s">
        <v>244</v>
      </c>
      <c r="B1" s="2"/>
      <c r="C1" s="2"/>
      <c r="D1" s="2"/>
      <c r="E1" s="2"/>
      <c r="F1" s="2"/>
      <c r="G1" s="2"/>
      <c r="H1" s="2"/>
    </row>
    <row r="2" spans="1:8" ht="22.9" customHeight="1" thickTop="1">
      <c r="A2" s="23"/>
      <c r="B2" s="486" t="s">
        <v>87</v>
      </c>
      <c r="C2" s="1"/>
      <c r="D2" s="1"/>
      <c r="E2" s="1"/>
      <c r="F2" s="22"/>
      <c r="G2" s="1"/>
      <c r="H2" s="24"/>
    </row>
    <row r="3" spans="1:8" ht="22.9" customHeight="1">
      <c r="A3" s="119" t="s">
        <v>225</v>
      </c>
      <c r="B3" s="486" t="s">
        <v>287</v>
      </c>
      <c r="C3" s="14" t="s">
        <v>226</v>
      </c>
      <c r="D3" s="14"/>
      <c r="E3" s="14"/>
      <c r="F3" s="15"/>
      <c r="G3" s="1191" t="s">
        <v>227</v>
      </c>
      <c r="H3" s="1192"/>
    </row>
    <row r="4" spans="1:8" ht="22.9" customHeight="1">
      <c r="A4" s="16"/>
      <c r="B4" s="487" t="s">
        <v>87</v>
      </c>
      <c r="C4" s="1193">
        <f>Current</f>
        <v>2016</v>
      </c>
      <c r="D4" s="1194"/>
      <c r="E4" s="1193">
        <f>Past</f>
        <v>2015</v>
      </c>
      <c r="F4" s="1194"/>
      <c r="G4" s="1197" t="str">
        <f>Inpast</f>
        <v>in 2015</v>
      </c>
      <c r="H4" s="1196"/>
    </row>
    <row r="5" spans="1:8" ht="22.9" customHeight="1">
      <c r="A5" s="50" t="s">
        <v>254</v>
      </c>
      <c r="B5" s="22"/>
      <c r="C5" s="23"/>
      <c r="D5" s="22"/>
      <c r="E5" s="23"/>
      <c r="F5" s="22"/>
      <c r="G5" s="23"/>
      <c r="H5" s="24"/>
    </row>
    <row r="6" spans="1:8" ht="22.9" customHeight="1">
      <c r="A6" s="48" t="s">
        <v>255</v>
      </c>
      <c r="B6" s="120" t="s">
        <v>267</v>
      </c>
      <c r="C6" s="110" t="s">
        <v>108</v>
      </c>
      <c r="D6" s="109" t="s">
        <v>108</v>
      </c>
      <c r="E6" s="110" t="s">
        <v>108</v>
      </c>
      <c r="F6" s="109" t="s">
        <v>108</v>
      </c>
      <c r="G6" s="110" t="s">
        <v>108</v>
      </c>
      <c r="H6" s="111" t="s">
        <v>108</v>
      </c>
    </row>
    <row r="7" spans="1:8" ht="22.9" customHeight="1">
      <c r="A7" s="16" t="s">
        <v>256</v>
      </c>
      <c r="B7" s="148" t="s">
        <v>588</v>
      </c>
      <c r="C7" s="964">
        <v>250000</v>
      </c>
      <c r="D7" s="972"/>
      <c r="E7" s="964">
        <v>200000</v>
      </c>
      <c r="F7" s="972"/>
      <c r="G7" s="964">
        <v>350581</v>
      </c>
      <c r="H7" s="639"/>
    </row>
    <row r="8" spans="1:8" ht="22.9" customHeight="1">
      <c r="A8" s="16"/>
      <c r="B8" s="120"/>
      <c r="C8" s="637"/>
      <c r="D8" s="638"/>
      <c r="E8" s="637"/>
      <c r="F8" s="638"/>
      <c r="G8" s="637"/>
      <c r="H8" s="639"/>
    </row>
    <row r="9" spans="1:8" ht="22.9" customHeight="1">
      <c r="A9" s="16"/>
      <c r="B9" s="120"/>
      <c r="C9" s="637"/>
      <c r="D9" s="638"/>
      <c r="E9" s="637"/>
      <c r="F9" s="638"/>
      <c r="G9" s="637"/>
      <c r="H9" s="639"/>
    </row>
    <row r="10" spans="1:8" ht="22.9" customHeight="1">
      <c r="A10" s="16"/>
      <c r="B10" s="120"/>
      <c r="C10" s="637"/>
      <c r="D10" s="638"/>
      <c r="E10" s="637"/>
      <c r="F10" s="638"/>
      <c r="G10" s="637"/>
      <c r="H10" s="639"/>
    </row>
    <row r="11" spans="1:8" ht="22.9" customHeight="1">
      <c r="A11" s="16"/>
      <c r="B11" s="120"/>
      <c r="C11" s="637"/>
      <c r="D11" s="638"/>
      <c r="E11" s="637"/>
      <c r="F11" s="638"/>
      <c r="G11" s="637"/>
      <c r="H11" s="639"/>
    </row>
    <row r="12" spans="1:8" ht="22.9" customHeight="1">
      <c r="A12" s="16"/>
      <c r="B12" s="120"/>
      <c r="C12" s="637"/>
      <c r="D12" s="638"/>
      <c r="E12" s="637"/>
      <c r="F12" s="638"/>
      <c r="G12" s="637"/>
      <c r="H12" s="639"/>
    </row>
    <row r="13" spans="1:8" ht="22.9" customHeight="1">
      <c r="A13" s="16"/>
      <c r="B13" s="120"/>
      <c r="C13" s="637"/>
      <c r="D13" s="638"/>
      <c r="E13" s="637"/>
      <c r="F13" s="638"/>
      <c r="G13" s="637"/>
      <c r="H13" s="639"/>
    </row>
    <row r="14" spans="1:8" ht="12" customHeight="1">
      <c r="A14" s="23" t="s">
        <v>257</v>
      </c>
      <c r="B14" s="116"/>
      <c r="C14" s="654"/>
      <c r="D14" s="655"/>
      <c r="E14" s="654"/>
      <c r="F14" s="655"/>
      <c r="G14" s="654"/>
      <c r="H14" s="656"/>
    </row>
    <row r="15" spans="1:8" ht="12.75" customHeight="1">
      <c r="A15" s="16" t="s">
        <v>258</v>
      </c>
      <c r="B15" s="120" t="s">
        <v>267</v>
      </c>
      <c r="C15" s="640" t="s">
        <v>108</v>
      </c>
      <c r="D15" s="641" t="s">
        <v>108</v>
      </c>
      <c r="E15" s="640" t="s">
        <v>108</v>
      </c>
      <c r="F15" s="641" t="s">
        <v>108</v>
      </c>
      <c r="G15" s="640" t="s">
        <v>108</v>
      </c>
      <c r="H15" s="657" t="s">
        <v>108</v>
      </c>
    </row>
    <row r="16" spans="1:8" ht="12" customHeight="1">
      <c r="A16" s="23" t="s">
        <v>262</v>
      </c>
      <c r="B16" s="116"/>
      <c r="C16" s="658"/>
      <c r="D16" s="659"/>
      <c r="E16" s="658"/>
      <c r="F16" s="660"/>
      <c r="G16" s="658"/>
      <c r="H16" s="661"/>
    </row>
    <row r="17" spans="1:8" ht="14.25" customHeight="1">
      <c r="A17" s="16" t="s">
        <v>263</v>
      </c>
      <c r="B17" s="120" t="s">
        <v>267</v>
      </c>
      <c r="C17" s="640" t="s">
        <v>108</v>
      </c>
      <c r="D17" s="641" t="s">
        <v>108</v>
      </c>
      <c r="E17" s="640" t="s">
        <v>108</v>
      </c>
      <c r="F17" s="641" t="s">
        <v>108</v>
      </c>
      <c r="G17" s="640" t="s">
        <v>108</v>
      </c>
      <c r="H17" s="657" t="s">
        <v>108</v>
      </c>
    </row>
    <row r="18" spans="1:8" ht="22.9" customHeight="1">
      <c r="A18" s="16" t="s">
        <v>256</v>
      </c>
      <c r="B18" s="148" t="s">
        <v>588</v>
      </c>
      <c r="C18" s="637"/>
      <c r="D18" s="638"/>
      <c r="E18" s="637"/>
      <c r="F18" s="638"/>
      <c r="G18" s="637"/>
      <c r="H18" s="639"/>
    </row>
    <row r="19" spans="1:8" ht="22.9" customHeight="1">
      <c r="A19" s="16"/>
      <c r="B19" s="120"/>
      <c r="C19" s="637"/>
      <c r="D19" s="638"/>
      <c r="E19" s="637"/>
      <c r="F19" s="638"/>
      <c r="G19" s="637"/>
      <c r="H19" s="639"/>
    </row>
    <row r="20" spans="1:8" ht="22.9" customHeight="1">
      <c r="A20" s="16"/>
      <c r="B20" s="120"/>
      <c r="C20" s="637"/>
      <c r="D20" s="638"/>
      <c r="E20" s="637"/>
      <c r="F20" s="638"/>
      <c r="G20" s="637"/>
      <c r="H20" s="639"/>
    </row>
    <row r="21" spans="1:8" ht="22.9" customHeight="1">
      <c r="A21" s="16"/>
      <c r="B21" s="120"/>
      <c r="C21" s="637"/>
      <c r="D21" s="638"/>
      <c r="E21" s="637"/>
      <c r="F21" s="638"/>
      <c r="G21" s="637"/>
      <c r="H21" s="639"/>
    </row>
    <row r="22" spans="1:8" ht="22.9" customHeight="1">
      <c r="A22" s="16"/>
      <c r="B22" s="120"/>
      <c r="C22" s="637"/>
      <c r="D22" s="638"/>
      <c r="E22" s="637"/>
      <c r="F22" s="638"/>
      <c r="G22" s="637"/>
      <c r="H22" s="639"/>
    </row>
    <row r="23" spans="1:8" ht="22.9" customHeight="1">
      <c r="A23" s="16"/>
      <c r="B23" s="120"/>
      <c r="C23" s="637"/>
      <c r="D23" s="638"/>
      <c r="E23" s="637"/>
      <c r="F23" s="638"/>
      <c r="G23" s="637"/>
      <c r="H23" s="639"/>
    </row>
    <row r="24" spans="1:8" ht="22.9" customHeight="1" thickBot="1">
      <c r="A24" s="19" t="s">
        <v>264</v>
      </c>
      <c r="B24" s="114" t="s">
        <v>290</v>
      </c>
      <c r="C24" s="973">
        <f>SUM(C7:C23)</f>
        <v>250000</v>
      </c>
      <c r="D24" s="974"/>
      <c r="E24" s="973">
        <f>SUM(E7:E23)</f>
        <v>200000</v>
      </c>
      <c r="F24" s="974"/>
      <c r="G24" s="973">
        <f>SUM(G7:G23)</f>
        <v>350581</v>
      </c>
      <c r="H24" s="646"/>
    </row>
    <row r="25" spans="1:8" ht="22.9" customHeight="1" thickTop="1">
      <c r="B25" s="108" t="s">
        <v>265</v>
      </c>
    </row>
    <row r="26" spans="1:8" ht="3.95" customHeight="1"/>
  </sheetData>
  <mergeCells count="4">
    <mergeCell ref="G3:H3"/>
    <mergeCell ref="C4:D4"/>
    <mergeCell ref="E4:F4"/>
    <mergeCell ref="G4:H4"/>
  </mergeCells>
  <phoneticPr fontId="0" type="noConversion"/>
  <printOptions horizontalCentered="1" verticalCentered="1"/>
  <pageMargins left="0.33300000000000002" right="0.5" top="0.25" bottom="0.46" header="0.5" footer="0.5"/>
  <pageSetup paperSize="5" scale="98" orientation="landscape" r:id="rId1"/>
  <headerFooter alignWithMargins="0"/>
  <rowBreaks count="1" manualBreakCount="1">
    <brk id="2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27"/>
  <sheetViews>
    <sheetView topLeftCell="A2" workbookViewId="0"/>
  </sheetViews>
  <sheetFormatPr defaultColWidth="9.77734375" defaultRowHeight="15"/>
  <cols>
    <col min="1" max="1" width="81.886718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9" ht="3.95" customHeight="1"/>
    <row r="2" spans="1:9" ht="22.9" customHeight="1" thickBot="1">
      <c r="A2" s="4" t="s">
        <v>244</v>
      </c>
      <c r="B2" s="2"/>
      <c r="C2" s="2"/>
      <c r="D2" s="2"/>
      <c r="E2" s="2"/>
      <c r="F2" s="2"/>
      <c r="G2" s="2"/>
      <c r="H2" s="2"/>
    </row>
    <row r="3" spans="1:9" ht="13.9" customHeight="1" thickTop="1">
      <c r="A3" s="23"/>
      <c r="B3" s="486" t="s">
        <v>87</v>
      </c>
      <c r="C3" s="1"/>
      <c r="D3" s="1"/>
      <c r="E3" s="1"/>
      <c r="F3" s="22"/>
      <c r="G3" s="1"/>
      <c r="H3" s="24"/>
    </row>
    <row r="4" spans="1:9" ht="17.25" customHeight="1">
      <c r="A4" s="119" t="s">
        <v>225</v>
      </c>
      <c r="B4" s="486" t="s">
        <v>287</v>
      </c>
      <c r="C4" s="14" t="s">
        <v>226</v>
      </c>
      <c r="D4" s="14"/>
      <c r="E4" s="14"/>
      <c r="F4" s="15"/>
      <c r="G4" s="1191" t="s">
        <v>227</v>
      </c>
      <c r="H4" s="1192"/>
    </row>
    <row r="5" spans="1:9" ht="13.9" customHeight="1">
      <c r="A5" s="16"/>
      <c r="B5" s="487" t="s">
        <v>87</v>
      </c>
      <c r="C5" s="1193">
        <f>Current</f>
        <v>2016</v>
      </c>
      <c r="D5" s="1194"/>
      <c r="E5" s="1193">
        <f>Past</f>
        <v>2015</v>
      </c>
      <c r="F5" s="1194"/>
      <c r="G5" s="1197" t="str">
        <f>Inpast</f>
        <v>in 2015</v>
      </c>
      <c r="H5" s="1196"/>
    </row>
    <row r="6" spans="1:9" ht="13.9" customHeight="1">
      <c r="A6" s="50" t="s">
        <v>266</v>
      </c>
      <c r="B6" s="22"/>
      <c r="C6" s="23"/>
      <c r="D6" s="22"/>
      <c r="E6" s="23"/>
      <c r="F6" s="22"/>
      <c r="G6" s="23"/>
      <c r="H6" s="24"/>
    </row>
    <row r="7" spans="1:9" ht="13.9" customHeight="1">
      <c r="A7" s="50" t="s">
        <v>711</v>
      </c>
      <c r="B7" s="22"/>
      <c r="C7" s="23"/>
      <c r="D7" s="22"/>
      <c r="E7" s="23"/>
      <c r="F7" s="22"/>
      <c r="G7" s="23"/>
      <c r="H7" s="710"/>
    </row>
    <row r="8" spans="1:9" ht="13.9" customHeight="1">
      <c r="A8" s="48" t="s">
        <v>712</v>
      </c>
      <c r="B8" s="120" t="s">
        <v>267</v>
      </c>
      <c r="C8" s="121" t="s">
        <v>148</v>
      </c>
      <c r="D8" s="120" t="s">
        <v>169</v>
      </c>
      <c r="E8" s="121" t="s">
        <v>148</v>
      </c>
      <c r="F8" s="120" t="s">
        <v>169</v>
      </c>
      <c r="G8" s="121" t="s">
        <v>148</v>
      </c>
      <c r="H8" s="711" t="s">
        <v>108</v>
      </c>
      <c r="I8" s="662"/>
    </row>
    <row r="9" spans="1:9" ht="22.9" customHeight="1">
      <c r="A9" s="16"/>
      <c r="B9" s="680"/>
      <c r="C9" s="637"/>
      <c r="D9" s="638"/>
      <c r="E9" s="637"/>
      <c r="F9" s="638"/>
      <c r="G9" s="637"/>
      <c r="H9" s="677"/>
    </row>
    <row r="10" spans="1:9" ht="22.9" customHeight="1">
      <c r="A10" s="16"/>
      <c r="B10" s="15"/>
      <c r="C10" s="637"/>
      <c r="D10" s="638"/>
      <c r="E10" s="637"/>
      <c r="F10" s="638"/>
      <c r="G10" s="637"/>
      <c r="H10" s="639"/>
    </row>
    <row r="11" spans="1:9" ht="22.9" customHeight="1">
      <c r="A11" s="16"/>
      <c r="B11" s="15"/>
      <c r="C11" s="637"/>
      <c r="D11" s="638"/>
      <c r="E11" s="637"/>
      <c r="F11" s="638"/>
      <c r="G11" s="637"/>
      <c r="H11" s="639"/>
    </row>
    <row r="12" spans="1:9" ht="22.9" customHeight="1">
      <c r="A12" s="16"/>
      <c r="B12" s="15"/>
      <c r="C12" s="637"/>
      <c r="D12" s="638"/>
      <c r="E12" s="637"/>
      <c r="F12" s="638"/>
      <c r="G12" s="637"/>
      <c r="H12" s="639"/>
    </row>
    <row r="13" spans="1:9" ht="22.9" customHeight="1">
      <c r="A13" s="16"/>
      <c r="B13" s="15"/>
      <c r="C13" s="637"/>
      <c r="D13" s="638"/>
      <c r="E13" s="637"/>
      <c r="F13" s="638"/>
      <c r="G13" s="637"/>
      <c r="H13" s="639"/>
    </row>
    <row r="14" spans="1:9" ht="22.9" customHeight="1">
      <c r="A14" s="16"/>
      <c r="B14" s="15"/>
      <c r="C14" s="637"/>
      <c r="D14" s="638"/>
      <c r="E14" s="637"/>
      <c r="F14" s="638"/>
      <c r="G14" s="637"/>
      <c r="H14" s="639"/>
    </row>
    <row r="15" spans="1:9" ht="22.9" customHeight="1">
      <c r="A15" s="16"/>
      <c r="B15" s="15"/>
      <c r="C15" s="637"/>
      <c r="D15" s="638"/>
      <c r="E15" s="637"/>
      <c r="F15" s="638"/>
      <c r="G15" s="637"/>
      <c r="H15" s="639"/>
    </row>
    <row r="16" spans="1:9" ht="22.9" customHeight="1">
      <c r="A16" s="16"/>
      <c r="B16" s="15"/>
      <c r="C16" s="637"/>
      <c r="D16" s="638"/>
      <c r="E16" s="637"/>
      <c r="F16" s="638"/>
      <c r="G16" s="637"/>
      <c r="H16" s="639"/>
    </row>
    <row r="17" spans="1:8" ht="22.9" customHeight="1">
      <c r="A17" s="16"/>
      <c r="B17" s="15"/>
      <c r="C17" s="637"/>
      <c r="D17" s="638"/>
      <c r="E17" s="637"/>
      <c r="F17" s="638"/>
      <c r="G17" s="637"/>
      <c r="H17" s="639"/>
    </row>
    <row r="18" spans="1:8" ht="22.9" customHeight="1">
      <c r="A18" s="16"/>
      <c r="B18" s="15"/>
      <c r="C18" s="637"/>
      <c r="D18" s="638"/>
      <c r="E18" s="637"/>
      <c r="F18" s="638"/>
      <c r="G18" s="637"/>
      <c r="H18" s="639"/>
    </row>
    <row r="19" spans="1:8" ht="22.9" customHeight="1">
      <c r="A19" s="16"/>
      <c r="B19" s="15"/>
      <c r="C19" s="637"/>
      <c r="D19" s="638"/>
      <c r="E19" s="637"/>
      <c r="F19" s="638"/>
      <c r="G19" s="637"/>
      <c r="H19" s="639"/>
    </row>
    <row r="20" spans="1:8" ht="22.9" customHeight="1">
      <c r="A20" s="16"/>
      <c r="B20" s="15"/>
      <c r="C20" s="637"/>
      <c r="D20" s="638"/>
      <c r="E20" s="637"/>
      <c r="F20" s="638"/>
      <c r="G20" s="637"/>
      <c r="H20" s="639"/>
    </row>
    <row r="21" spans="1:8" ht="22.9" customHeight="1">
      <c r="A21" s="16"/>
      <c r="B21" s="15"/>
      <c r="C21" s="637"/>
      <c r="D21" s="638"/>
      <c r="E21" s="637"/>
      <c r="F21" s="638"/>
      <c r="G21" s="637"/>
      <c r="H21" s="639"/>
    </row>
    <row r="22" spans="1:8" ht="22.9" customHeight="1">
      <c r="A22" s="16"/>
      <c r="B22" s="15"/>
      <c r="C22" s="637"/>
      <c r="D22" s="638"/>
      <c r="E22" s="637"/>
      <c r="F22" s="638"/>
      <c r="G22" s="637"/>
      <c r="H22" s="639"/>
    </row>
    <row r="23" spans="1:8" ht="22.9" customHeight="1">
      <c r="A23" s="16"/>
      <c r="B23" s="15"/>
      <c r="C23" s="637"/>
      <c r="D23" s="638"/>
      <c r="E23" s="637"/>
      <c r="F23" s="638"/>
      <c r="G23" s="637"/>
      <c r="H23" s="639"/>
    </row>
    <row r="24" spans="1:8" ht="22.9" customHeight="1">
      <c r="A24" s="16"/>
      <c r="B24" s="15"/>
      <c r="C24" s="637"/>
      <c r="D24" s="638"/>
      <c r="E24" s="637"/>
      <c r="F24" s="638"/>
      <c r="G24" s="637"/>
      <c r="H24" s="639"/>
    </row>
    <row r="25" spans="1:8" ht="22.9" customHeight="1">
      <c r="A25" s="16"/>
      <c r="B25" s="15"/>
      <c r="C25" s="637"/>
      <c r="D25" s="638"/>
      <c r="E25" s="637"/>
      <c r="F25" s="638"/>
      <c r="G25" s="637"/>
      <c r="H25" s="639"/>
    </row>
    <row r="26" spans="1:8" ht="22.9" customHeight="1" thickBot="1">
      <c r="A26" s="19" t="s">
        <v>713</v>
      </c>
      <c r="B26" s="114" t="s">
        <v>291</v>
      </c>
      <c r="C26" s="644">
        <f>SUM(C9:C25)</f>
        <v>0</v>
      </c>
      <c r="D26" s="645"/>
      <c r="E26" s="644">
        <f>SUM(E9:E25)</f>
        <v>0</v>
      </c>
      <c r="F26" s="645"/>
      <c r="G26" s="644">
        <f>SUM(G9:G25)</f>
        <v>0</v>
      </c>
      <c r="H26" s="645"/>
    </row>
    <row r="27" spans="1:8" ht="22.9" customHeight="1" thickTop="1">
      <c r="B27" s="108" t="s">
        <v>268</v>
      </c>
    </row>
  </sheetData>
  <mergeCells count="4">
    <mergeCell ref="G4:H4"/>
    <mergeCell ref="C5:D5"/>
    <mergeCell ref="E5:F5"/>
    <mergeCell ref="G5:H5"/>
  </mergeCells>
  <phoneticPr fontId="0" type="noConversion"/>
  <printOptions horizontalCentered="1" verticalCentered="1"/>
  <pageMargins left="0.33300000000000002" right="0.5" top="0.25" bottom="0.46" header="0.5" footer="0.5"/>
  <pageSetup paperSize="5" scale="97" orientation="landscape" r:id="rId1"/>
  <headerFooter alignWithMargins="0"/>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26"/>
  <sheetViews>
    <sheetView topLeftCell="A16" workbookViewId="0"/>
  </sheetViews>
  <sheetFormatPr defaultColWidth="9.77734375" defaultRowHeight="15"/>
  <cols>
    <col min="1" max="1" width="82.4414062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8" ht="22.9" customHeight="1" thickBot="1">
      <c r="A1" s="4" t="s">
        <v>244</v>
      </c>
      <c r="B1" s="2"/>
      <c r="C1" s="2"/>
      <c r="D1" s="2"/>
      <c r="E1" s="2"/>
      <c r="F1" s="2"/>
      <c r="G1" s="2"/>
      <c r="H1" s="2"/>
    </row>
    <row r="2" spans="1:8" ht="7.5" customHeight="1" thickTop="1">
      <c r="A2" s="23"/>
      <c r="B2" s="118"/>
      <c r="C2" s="1"/>
      <c r="D2" s="1"/>
      <c r="E2" s="1"/>
      <c r="F2" s="22"/>
      <c r="G2" s="1"/>
      <c r="H2" s="24"/>
    </row>
    <row r="3" spans="1:8" ht="13.9" customHeight="1">
      <c r="A3" s="23"/>
      <c r="B3" s="486" t="s">
        <v>87</v>
      </c>
      <c r="C3" s="1"/>
      <c r="D3" s="1"/>
      <c r="E3" s="1"/>
      <c r="F3" s="22"/>
      <c r="G3" s="1"/>
      <c r="H3" s="24"/>
    </row>
    <row r="4" spans="1:8" ht="18" customHeight="1">
      <c r="A4" s="119" t="s">
        <v>225</v>
      </c>
      <c r="B4" s="486" t="s">
        <v>287</v>
      </c>
      <c r="C4" s="14" t="s">
        <v>226</v>
      </c>
      <c r="D4" s="14"/>
      <c r="E4" s="14"/>
      <c r="F4" s="15"/>
      <c r="G4" s="1191" t="s">
        <v>227</v>
      </c>
      <c r="H4" s="1192"/>
    </row>
    <row r="5" spans="1:8" ht="13.9" customHeight="1">
      <c r="A5" s="16"/>
      <c r="B5" s="487" t="s">
        <v>87</v>
      </c>
      <c r="C5" s="1193">
        <f>Current</f>
        <v>2016</v>
      </c>
      <c r="D5" s="1194"/>
      <c r="E5" s="1193">
        <f>Past</f>
        <v>2015</v>
      </c>
      <c r="F5" s="1194"/>
      <c r="G5" s="1197" t="str">
        <f>Inpast</f>
        <v>in 2015</v>
      </c>
      <c r="H5" s="1196"/>
    </row>
    <row r="6" spans="1:8" ht="22.9" customHeight="1">
      <c r="A6" s="50" t="s">
        <v>685</v>
      </c>
      <c r="B6" s="22"/>
      <c r="C6" s="23"/>
      <c r="D6" s="22"/>
      <c r="E6" s="23"/>
      <c r="F6" s="22"/>
      <c r="G6" s="23"/>
      <c r="H6" s="24"/>
    </row>
    <row r="7" spans="1:8" ht="22.9" customHeight="1">
      <c r="A7" s="48" t="s">
        <v>686</v>
      </c>
      <c r="B7" s="109" t="s">
        <v>108</v>
      </c>
      <c r="C7" s="110" t="s">
        <v>108</v>
      </c>
      <c r="D7" s="109" t="s">
        <v>108</v>
      </c>
      <c r="E7" s="110" t="s">
        <v>108</v>
      </c>
      <c r="F7" s="109" t="s">
        <v>108</v>
      </c>
      <c r="G7" s="110" t="s">
        <v>108</v>
      </c>
      <c r="H7" s="111" t="s">
        <v>108</v>
      </c>
    </row>
    <row r="8" spans="1:8" ht="22.9" customHeight="1">
      <c r="A8" s="431" t="s">
        <v>947</v>
      </c>
      <c r="B8" s="15"/>
      <c r="C8" s="16"/>
      <c r="D8" s="15"/>
      <c r="E8" s="16"/>
      <c r="F8" s="15"/>
      <c r="G8" s="16"/>
      <c r="H8" s="17"/>
    </row>
    <row r="9" spans="1:8" ht="22.9" customHeight="1">
      <c r="A9" s="16"/>
      <c r="B9" s="120"/>
      <c r="C9" s="634"/>
      <c r="D9" s="635"/>
      <c r="E9" s="634"/>
      <c r="F9" s="635"/>
      <c r="G9" s="634"/>
      <c r="H9" s="17"/>
    </row>
    <row r="10" spans="1:8" ht="22.9" customHeight="1">
      <c r="A10" s="16"/>
      <c r="B10" s="120"/>
      <c r="C10" s="634"/>
      <c r="D10" s="635"/>
      <c r="E10" s="634"/>
      <c r="F10" s="635"/>
      <c r="G10" s="634"/>
      <c r="H10" s="17"/>
    </row>
    <row r="11" spans="1:8" ht="22.9" customHeight="1">
      <c r="A11" s="16"/>
      <c r="B11" s="15"/>
      <c r="C11" s="634"/>
      <c r="D11" s="635"/>
      <c r="E11" s="634"/>
      <c r="F11" s="635"/>
      <c r="G11" s="634"/>
      <c r="H11" s="17"/>
    </row>
    <row r="12" spans="1:8" ht="22.9" customHeight="1">
      <c r="A12" s="16"/>
      <c r="B12" s="15"/>
      <c r="C12" s="634"/>
      <c r="D12" s="635"/>
      <c r="E12" s="634"/>
      <c r="F12" s="635"/>
      <c r="G12" s="634"/>
      <c r="H12" s="17"/>
    </row>
    <row r="13" spans="1:8" ht="22.9" customHeight="1">
      <c r="A13" s="16"/>
      <c r="B13" s="15"/>
      <c r="C13" s="634"/>
      <c r="D13" s="635"/>
      <c r="E13" s="634"/>
      <c r="F13" s="635"/>
      <c r="G13" s="634"/>
      <c r="H13" s="17"/>
    </row>
    <row r="14" spans="1:8" ht="22.9" customHeight="1">
      <c r="A14" s="16"/>
      <c r="B14" s="15"/>
      <c r="C14" s="634"/>
      <c r="D14" s="635"/>
      <c r="E14" s="634"/>
      <c r="F14" s="635"/>
      <c r="G14" s="634"/>
      <c r="H14" s="17"/>
    </row>
    <row r="15" spans="1:8" ht="22.9" customHeight="1">
      <c r="A15" s="16"/>
      <c r="B15" s="15"/>
      <c r="C15" s="634"/>
      <c r="D15" s="635"/>
      <c r="E15" s="634"/>
      <c r="F15" s="635"/>
      <c r="G15" s="634"/>
      <c r="H15" s="17"/>
    </row>
    <row r="16" spans="1:8" ht="22.9" customHeight="1">
      <c r="A16" s="16"/>
      <c r="B16" s="15"/>
      <c r="C16" s="634"/>
      <c r="D16" s="635"/>
      <c r="E16" s="634"/>
      <c r="F16" s="635"/>
      <c r="G16" s="634"/>
      <c r="H16" s="17"/>
    </row>
    <row r="17" spans="1:8" ht="22.9" customHeight="1">
      <c r="A17" s="16"/>
      <c r="B17" s="15"/>
      <c r="C17" s="634"/>
      <c r="D17" s="635"/>
      <c r="E17" s="634"/>
      <c r="F17" s="635"/>
      <c r="G17" s="634"/>
      <c r="H17" s="17"/>
    </row>
    <row r="18" spans="1:8" ht="22.9" customHeight="1">
      <c r="A18" s="16"/>
      <c r="B18" s="15"/>
      <c r="C18" s="634"/>
      <c r="D18" s="635"/>
      <c r="E18" s="634"/>
      <c r="F18" s="635"/>
      <c r="G18" s="634"/>
      <c r="H18" s="17"/>
    </row>
    <row r="19" spans="1:8" ht="22.9" customHeight="1">
      <c r="A19" s="16"/>
      <c r="B19" s="15"/>
      <c r="C19" s="634"/>
      <c r="D19" s="635"/>
      <c r="E19" s="634"/>
      <c r="F19" s="635"/>
      <c r="G19" s="634"/>
      <c r="H19" s="17"/>
    </row>
    <row r="20" spans="1:8" ht="22.9" customHeight="1">
      <c r="A20" s="16"/>
      <c r="B20" s="15"/>
      <c r="C20" s="634"/>
      <c r="D20" s="635"/>
      <c r="E20" s="634"/>
      <c r="F20" s="635"/>
      <c r="G20" s="634"/>
      <c r="H20" s="17"/>
    </row>
    <row r="21" spans="1:8" ht="22.9" customHeight="1">
      <c r="A21" s="16"/>
      <c r="B21" s="15"/>
      <c r="C21" s="634"/>
      <c r="D21" s="635"/>
      <c r="E21" s="634"/>
      <c r="F21" s="635"/>
      <c r="G21" s="634"/>
      <c r="H21" s="17"/>
    </row>
    <row r="22" spans="1:8" ht="22.9" customHeight="1">
      <c r="A22" s="16"/>
      <c r="B22" s="15"/>
      <c r="C22" s="634"/>
      <c r="D22" s="635"/>
      <c r="E22" s="634"/>
      <c r="F22" s="635"/>
      <c r="G22" s="634"/>
      <c r="H22" s="17"/>
    </row>
    <row r="23" spans="1:8" ht="22.9" customHeight="1">
      <c r="A23" s="431" t="s">
        <v>269</v>
      </c>
      <c r="B23" s="109" t="s">
        <v>108</v>
      </c>
      <c r="C23" s="663" t="s">
        <v>108</v>
      </c>
      <c r="D23" s="664" t="s">
        <v>108</v>
      </c>
      <c r="E23" s="663" t="s">
        <v>108</v>
      </c>
      <c r="F23" s="664" t="s">
        <v>108</v>
      </c>
      <c r="G23" s="663" t="s">
        <v>108</v>
      </c>
      <c r="H23" s="111" t="s">
        <v>108</v>
      </c>
    </row>
    <row r="24" spans="1:8" ht="22.9" customHeight="1" thickBot="1">
      <c r="A24" s="432" t="s">
        <v>270</v>
      </c>
      <c r="B24" s="114" t="s">
        <v>292</v>
      </c>
      <c r="C24" s="665">
        <f>SUM(C9:C22)</f>
        <v>0</v>
      </c>
      <c r="D24" s="666"/>
      <c r="E24" s="665">
        <f>SUM(E9:E22)</f>
        <v>0</v>
      </c>
      <c r="F24" s="666"/>
      <c r="G24" s="665">
        <f>SUM(G9:G22)</f>
        <v>0</v>
      </c>
      <c r="H24" s="20"/>
    </row>
    <row r="25" spans="1:8" ht="22.9" customHeight="1" thickTop="1">
      <c r="B25" s="108" t="s">
        <v>271</v>
      </c>
    </row>
    <row r="26" spans="1:8" ht="13.9" customHeight="1"/>
  </sheetData>
  <mergeCells count="4">
    <mergeCell ref="G4:H4"/>
    <mergeCell ref="C5:D5"/>
    <mergeCell ref="E5:F5"/>
    <mergeCell ref="G5:H5"/>
  </mergeCells>
  <phoneticPr fontId="0" type="noConversion"/>
  <printOptions horizontalCentered="1" verticalCentered="1"/>
  <pageMargins left="0.33300000000000002" right="0.5" top="0.25" bottom="0.46" header="0.5" footer="0.5"/>
  <pageSetup paperSize="5" scale="97" orientation="landscape" r:id="rId1"/>
  <headerFooter alignWithMargins="0"/>
  <rowBreaks count="1" manualBreakCount="1">
    <brk id="2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27"/>
  <sheetViews>
    <sheetView topLeftCell="B1" workbookViewId="0">
      <selection activeCell="C16" sqref="C16"/>
    </sheetView>
  </sheetViews>
  <sheetFormatPr defaultColWidth="9.77734375" defaultRowHeight="15"/>
  <cols>
    <col min="1" max="1" width="80.777343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8" ht="22.9" customHeight="1" thickBot="1">
      <c r="A1" s="4" t="s">
        <v>244</v>
      </c>
      <c r="B1" s="2"/>
      <c r="C1" s="2"/>
      <c r="D1" s="2"/>
      <c r="E1" s="2"/>
      <c r="F1" s="2"/>
      <c r="G1" s="2"/>
      <c r="H1" s="2"/>
    </row>
    <row r="2" spans="1:8" ht="12" customHeight="1" thickTop="1">
      <c r="A2" s="23"/>
      <c r="B2" s="486" t="s">
        <v>87</v>
      </c>
      <c r="C2" s="1"/>
      <c r="D2" s="1"/>
      <c r="E2" s="1"/>
      <c r="F2" s="22"/>
      <c r="G2" s="1"/>
      <c r="H2" s="24"/>
    </row>
    <row r="3" spans="1:8" ht="18.75" customHeight="1">
      <c r="A3" s="119" t="s">
        <v>225</v>
      </c>
      <c r="B3" s="486" t="s">
        <v>287</v>
      </c>
      <c r="C3" s="559" t="s">
        <v>226</v>
      </c>
      <c r="D3" s="560"/>
      <c r="E3" s="560"/>
      <c r="F3" s="149"/>
      <c r="G3" s="1191" t="s">
        <v>227</v>
      </c>
      <c r="H3" s="1192"/>
    </row>
    <row r="4" spans="1:8" ht="15" customHeight="1">
      <c r="A4" s="16"/>
      <c r="B4" s="487" t="s">
        <v>87</v>
      </c>
      <c r="C4" s="1193">
        <f>Current</f>
        <v>2016</v>
      </c>
      <c r="D4" s="1194"/>
      <c r="E4" s="1193">
        <f>Past</f>
        <v>2015</v>
      </c>
      <c r="F4" s="1194"/>
      <c r="G4" s="1197" t="str">
        <f>Inpast</f>
        <v>in 2015</v>
      </c>
      <c r="H4" s="1196"/>
    </row>
    <row r="5" spans="1:8" ht="12.95" customHeight="1">
      <c r="A5" s="50" t="s">
        <v>272</v>
      </c>
      <c r="B5" s="22"/>
      <c r="C5" s="23"/>
      <c r="D5" s="22"/>
      <c r="E5" s="23"/>
      <c r="F5" s="22"/>
      <c r="G5" s="23"/>
      <c r="H5" s="24"/>
    </row>
    <row r="6" spans="1:8" ht="16.5" customHeight="1">
      <c r="A6" s="50" t="s">
        <v>273</v>
      </c>
      <c r="B6" s="22"/>
      <c r="C6" s="23"/>
      <c r="D6" s="22"/>
      <c r="E6" s="23"/>
      <c r="F6" s="22"/>
      <c r="G6" s="23"/>
      <c r="H6" s="24"/>
    </row>
    <row r="7" spans="1:8" ht="15" customHeight="1">
      <c r="A7" s="48" t="s">
        <v>274</v>
      </c>
      <c r="B7" s="120" t="s">
        <v>267</v>
      </c>
      <c r="C7" s="110" t="s">
        <v>108</v>
      </c>
      <c r="D7" s="109" t="s">
        <v>108</v>
      </c>
      <c r="E7" s="110" t="s">
        <v>108</v>
      </c>
      <c r="F7" s="109" t="s">
        <v>108</v>
      </c>
      <c r="G7" s="110" t="s">
        <v>108</v>
      </c>
      <c r="H7" s="111" t="s">
        <v>108</v>
      </c>
    </row>
    <row r="8" spans="1:8" ht="22.9" customHeight="1">
      <c r="A8" s="16"/>
      <c r="B8" s="120"/>
      <c r="C8" s="637"/>
      <c r="D8" s="638"/>
      <c r="E8" s="637"/>
      <c r="F8" s="638"/>
      <c r="G8" s="637"/>
      <c r="H8" s="639"/>
    </row>
    <row r="9" spans="1:8" ht="22.9" customHeight="1">
      <c r="A9" s="16" t="s">
        <v>1325</v>
      </c>
      <c r="B9" s="120" t="s">
        <v>1361</v>
      </c>
      <c r="C9" s="964">
        <v>1473</v>
      </c>
      <c r="D9" s="970"/>
      <c r="E9" s="964">
        <v>2009</v>
      </c>
      <c r="F9" s="970"/>
      <c r="G9" s="964">
        <v>2009</v>
      </c>
      <c r="H9" s="675"/>
    </row>
    <row r="10" spans="1:8" ht="22.9" customHeight="1">
      <c r="A10" s="16" t="s">
        <v>1371</v>
      </c>
      <c r="B10" s="120" t="s">
        <v>1360</v>
      </c>
      <c r="C10" s="964">
        <v>0</v>
      </c>
      <c r="D10" s="970"/>
      <c r="E10" s="964">
        <v>2698</v>
      </c>
      <c r="F10" s="970"/>
      <c r="G10" s="964">
        <v>2698</v>
      </c>
      <c r="H10" s="676"/>
    </row>
    <row r="11" spans="1:8" ht="22.9" customHeight="1">
      <c r="A11" s="16" t="s">
        <v>1324</v>
      </c>
      <c r="B11" s="120" t="s">
        <v>1360</v>
      </c>
      <c r="C11" s="964">
        <v>19274</v>
      </c>
      <c r="D11" s="972"/>
      <c r="E11" s="964">
        <v>19274</v>
      </c>
      <c r="F11" s="972"/>
      <c r="G11" s="964">
        <v>19274</v>
      </c>
      <c r="H11" s="676"/>
    </row>
    <row r="12" spans="1:8" ht="22.9" customHeight="1">
      <c r="A12" s="16" t="s">
        <v>1359</v>
      </c>
      <c r="B12" s="120" t="s">
        <v>1362</v>
      </c>
      <c r="C12" s="964">
        <v>6414</v>
      </c>
      <c r="D12" s="972"/>
      <c r="E12" s="964">
        <v>6414</v>
      </c>
      <c r="F12" s="972"/>
      <c r="G12" s="964">
        <v>6414</v>
      </c>
      <c r="H12" s="676"/>
    </row>
    <row r="13" spans="1:8" ht="22.9" customHeight="1">
      <c r="A13" s="16" t="s">
        <v>1448</v>
      </c>
      <c r="B13" s="120" t="s">
        <v>1450</v>
      </c>
      <c r="C13" s="964">
        <v>0</v>
      </c>
      <c r="D13" s="970"/>
      <c r="E13" s="964">
        <v>1993</v>
      </c>
      <c r="F13" s="970"/>
      <c r="G13" s="964">
        <v>1993</v>
      </c>
      <c r="H13" s="677"/>
    </row>
    <row r="14" spans="1:8" ht="22.9" customHeight="1">
      <c r="A14" s="16" t="s">
        <v>1447</v>
      </c>
      <c r="B14" s="120" t="s">
        <v>1077</v>
      </c>
      <c r="C14" s="964">
        <v>5000</v>
      </c>
      <c r="D14" s="970"/>
      <c r="E14" s="964">
        <v>5000</v>
      </c>
      <c r="F14" s="970"/>
      <c r="G14" s="964">
        <v>5000</v>
      </c>
      <c r="H14" s="676"/>
    </row>
    <row r="15" spans="1:8" ht="22.9" customHeight="1">
      <c r="A15" s="16" t="s">
        <v>1458</v>
      </c>
      <c r="B15" s="120" t="s">
        <v>1459</v>
      </c>
      <c r="C15" s="964">
        <v>3031</v>
      </c>
      <c r="D15" s="970"/>
      <c r="E15" s="964"/>
      <c r="F15" s="970"/>
      <c r="G15" s="964"/>
      <c r="H15" s="676"/>
    </row>
    <row r="16" spans="1:8" ht="22.9" customHeight="1">
      <c r="A16" s="16"/>
      <c r="B16" s="148"/>
      <c r="C16" s="637"/>
      <c r="D16" s="638"/>
      <c r="E16" s="637"/>
      <c r="F16" s="638"/>
      <c r="G16" s="637"/>
      <c r="H16" s="677"/>
    </row>
    <row r="17" spans="1:8" ht="22.9" customHeight="1">
      <c r="A17" s="16"/>
      <c r="B17" s="148"/>
      <c r="C17" s="637"/>
      <c r="D17" s="638"/>
      <c r="E17" s="637"/>
      <c r="F17" s="638"/>
      <c r="G17" s="637"/>
      <c r="H17" s="677"/>
    </row>
    <row r="18" spans="1:8" ht="22.9" customHeight="1">
      <c r="A18" s="16"/>
      <c r="B18" s="148"/>
      <c r="C18" s="637"/>
      <c r="D18" s="642"/>
      <c r="E18" s="637"/>
      <c r="F18" s="642"/>
      <c r="G18" s="637"/>
      <c r="H18" s="676"/>
    </row>
    <row r="19" spans="1:8" ht="22.9" customHeight="1">
      <c r="A19" s="16"/>
      <c r="B19" s="120"/>
      <c r="C19" s="637"/>
      <c r="D19" s="642"/>
      <c r="E19" s="637"/>
      <c r="F19" s="638"/>
      <c r="G19" s="637"/>
      <c r="H19" s="676"/>
    </row>
    <row r="20" spans="1:8" ht="22.9" customHeight="1">
      <c r="A20" s="16"/>
      <c r="B20" s="120"/>
      <c r="C20" s="637"/>
      <c r="D20" s="642"/>
      <c r="E20" s="637"/>
      <c r="F20" s="638"/>
      <c r="G20" s="637"/>
      <c r="H20" s="676"/>
    </row>
    <row r="21" spans="1:8" ht="22.9" customHeight="1">
      <c r="A21" s="16"/>
      <c r="B21" s="148"/>
      <c r="C21" s="637"/>
      <c r="D21" s="642"/>
      <c r="E21" s="637"/>
      <c r="F21" s="642"/>
      <c r="G21" s="637"/>
      <c r="H21" s="676"/>
    </row>
    <row r="22" spans="1:8" ht="22.9" customHeight="1">
      <c r="A22" s="16"/>
      <c r="B22" s="120"/>
      <c r="C22" s="637"/>
      <c r="D22" s="642"/>
      <c r="E22" s="637"/>
      <c r="F22" s="642"/>
      <c r="G22" s="637"/>
      <c r="H22" s="676"/>
    </row>
    <row r="23" spans="1:8" ht="22.9" customHeight="1">
      <c r="A23" s="16"/>
      <c r="B23" s="120"/>
      <c r="C23" s="637"/>
      <c r="D23" s="642"/>
      <c r="E23" s="637"/>
      <c r="F23" s="642"/>
      <c r="G23" s="637"/>
      <c r="H23" s="676"/>
    </row>
    <row r="24" spans="1:8" ht="22.9" customHeight="1">
      <c r="A24" s="16"/>
      <c r="B24" s="120"/>
      <c r="C24" s="637"/>
      <c r="D24" s="642"/>
      <c r="E24" s="637"/>
      <c r="F24" s="642"/>
      <c r="G24" s="637"/>
      <c r="H24" s="676"/>
    </row>
    <row r="25" spans="1:8" ht="22.9" customHeight="1" thickBot="1">
      <c r="A25" s="19"/>
      <c r="B25" s="114"/>
      <c r="C25" s="644"/>
      <c r="D25" s="645"/>
      <c r="E25" s="644"/>
      <c r="F25" s="645"/>
      <c r="G25" s="644"/>
      <c r="H25" s="646"/>
    </row>
    <row r="26" spans="1:8" ht="4.9000000000000004" customHeight="1" thickTop="1"/>
    <row r="27" spans="1:8" ht="22.9" customHeight="1">
      <c r="B27" s="108" t="s">
        <v>275</v>
      </c>
    </row>
  </sheetData>
  <mergeCells count="4">
    <mergeCell ref="G3:H3"/>
    <mergeCell ref="C4:D4"/>
    <mergeCell ref="E4:F4"/>
    <mergeCell ref="G4:H4"/>
  </mergeCells>
  <phoneticPr fontId="0" type="noConversion"/>
  <printOptions horizontalCentered="1" verticalCentered="1"/>
  <pageMargins left="0.33300000000000002" right="0.5" top="0.25" bottom="0.46" header="0.5" footer="0.5"/>
  <pageSetup paperSize="5" scale="9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27"/>
  <sheetViews>
    <sheetView topLeftCell="A29" workbookViewId="0"/>
  </sheetViews>
  <sheetFormatPr defaultColWidth="9.77734375" defaultRowHeight="15"/>
  <cols>
    <col min="1" max="1" width="80.777343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8" ht="22.9" customHeight="1" thickBot="1">
      <c r="A1" s="4" t="s">
        <v>244</v>
      </c>
      <c r="B1" s="2"/>
      <c r="C1" s="2"/>
      <c r="D1" s="2"/>
      <c r="E1" s="2"/>
      <c r="F1" s="2"/>
      <c r="G1" s="2"/>
      <c r="H1" s="2"/>
    </row>
    <row r="2" spans="1:8" ht="13.9" customHeight="1" thickTop="1">
      <c r="A2" s="23"/>
      <c r="B2" s="486" t="s">
        <v>87</v>
      </c>
      <c r="C2" s="1"/>
      <c r="D2" s="1"/>
      <c r="E2" s="1"/>
      <c r="F2" s="22"/>
      <c r="G2" s="1"/>
      <c r="H2" s="24"/>
    </row>
    <row r="3" spans="1:8" ht="17.25" customHeight="1">
      <c r="A3" s="119" t="s">
        <v>225</v>
      </c>
      <c r="B3" s="486" t="s">
        <v>287</v>
      </c>
      <c r="C3" s="559" t="s">
        <v>226</v>
      </c>
      <c r="D3" s="560"/>
      <c r="E3" s="560"/>
      <c r="F3" s="149"/>
      <c r="G3" s="1191" t="s">
        <v>227</v>
      </c>
      <c r="H3" s="1192"/>
    </row>
    <row r="4" spans="1:8" ht="13.9" customHeight="1">
      <c r="A4" s="16"/>
      <c r="B4" s="487" t="s">
        <v>87</v>
      </c>
      <c r="C4" s="1193">
        <f>Current</f>
        <v>2016</v>
      </c>
      <c r="D4" s="1194"/>
      <c r="E4" s="1193">
        <f>Past</f>
        <v>2015</v>
      </c>
      <c r="F4" s="1194"/>
      <c r="G4" s="1197" t="str">
        <f>Inpast</f>
        <v>in 2015</v>
      </c>
      <c r="H4" s="1196"/>
    </row>
    <row r="5" spans="1:8" ht="13.5" customHeight="1">
      <c r="A5" s="50" t="s">
        <v>276</v>
      </c>
      <c r="B5" s="22"/>
      <c r="C5" s="23"/>
      <c r="D5" s="22"/>
      <c r="E5" s="23"/>
      <c r="F5" s="22"/>
      <c r="G5" s="23"/>
      <c r="H5" s="24"/>
    </row>
    <row r="6" spans="1:8" ht="13.5" customHeight="1">
      <c r="A6" s="50" t="s">
        <v>277</v>
      </c>
      <c r="B6" s="22"/>
      <c r="C6" s="654"/>
      <c r="D6" s="655"/>
      <c r="E6" s="654"/>
      <c r="F6" s="655"/>
      <c r="G6" s="654"/>
      <c r="H6" s="656"/>
    </row>
    <row r="7" spans="1:8" ht="13.5" customHeight="1">
      <c r="A7" s="48" t="s">
        <v>278</v>
      </c>
      <c r="B7" s="109" t="s">
        <v>108</v>
      </c>
      <c r="C7" s="640" t="s">
        <v>108</v>
      </c>
      <c r="D7" s="641" t="s">
        <v>108</v>
      </c>
      <c r="E7" s="640" t="s">
        <v>108</v>
      </c>
      <c r="F7" s="641" t="s">
        <v>108</v>
      </c>
      <c r="G7" s="640" t="s">
        <v>108</v>
      </c>
      <c r="H7" s="657" t="s">
        <v>108</v>
      </c>
    </row>
    <row r="8" spans="1:8" ht="22.9" customHeight="1">
      <c r="A8" s="48" t="s">
        <v>695</v>
      </c>
      <c r="B8" s="15"/>
      <c r="C8" s="637"/>
      <c r="D8" s="638"/>
      <c r="E8" s="637"/>
      <c r="F8" s="638"/>
      <c r="G8" s="637"/>
      <c r="H8" s="639"/>
    </row>
    <row r="9" spans="1:8" ht="22.9" customHeight="1">
      <c r="A9" s="16"/>
      <c r="B9" s="120"/>
      <c r="C9" s="637"/>
      <c r="D9" s="642"/>
      <c r="E9" s="637"/>
      <c r="F9" s="642"/>
      <c r="G9" s="637"/>
      <c r="H9" s="675"/>
    </row>
    <row r="10" spans="1:8" ht="22.9" customHeight="1">
      <c r="A10" s="16"/>
      <c r="B10" s="120"/>
      <c r="C10" s="637"/>
      <c r="D10" s="638"/>
      <c r="E10" s="637"/>
      <c r="F10" s="642"/>
      <c r="G10" s="637"/>
      <c r="H10" s="676"/>
    </row>
    <row r="11" spans="1:8" ht="22.9" customHeight="1">
      <c r="A11" s="16"/>
      <c r="B11" s="120"/>
      <c r="C11" s="637"/>
      <c r="D11" s="642"/>
      <c r="E11" s="637"/>
      <c r="F11" s="642"/>
      <c r="G11" s="637"/>
      <c r="H11" s="676"/>
    </row>
    <row r="12" spans="1:8" ht="22.9" customHeight="1">
      <c r="A12" s="16"/>
      <c r="B12" s="120"/>
      <c r="C12" s="637"/>
      <c r="D12" s="642"/>
      <c r="E12" s="637"/>
      <c r="F12" s="642"/>
      <c r="G12" s="637"/>
      <c r="H12" s="676"/>
    </row>
    <row r="13" spans="1:8" ht="22.9" customHeight="1">
      <c r="A13" s="16"/>
      <c r="B13" s="120"/>
      <c r="C13" s="637"/>
      <c r="D13" s="642"/>
      <c r="E13" s="637"/>
      <c r="F13" s="642"/>
      <c r="G13" s="637"/>
      <c r="H13" s="676"/>
    </row>
    <row r="14" spans="1:8" ht="22.9" customHeight="1">
      <c r="A14" s="16"/>
      <c r="B14" s="120"/>
      <c r="C14" s="637"/>
      <c r="D14" s="642"/>
      <c r="E14" s="637"/>
      <c r="F14" s="642"/>
      <c r="G14" s="637"/>
      <c r="H14" s="676"/>
    </row>
    <row r="15" spans="1:8" ht="22.9" customHeight="1">
      <c r="A15" s="16"/>
      <c r="B15" s="120"/>
      <c r="C15" s="637"/>
      <c r="D15" s="642"/>
      <c r="E15" s="637"/>
      <c r="F15" s="642"/>
      <c r="G15" s="637"/>
      <c r="H15" s="676"/>
    </row>
    <row r="16" spans="1:8" ht="22.9" customHeight="1">
      <c r="A16" s="16"/>
      <c r="B16" s="120"/>
      <c r="C16" s="637"/>
      <c r="D16" s="638"/>
      <c r="E16" s="637"/>
      <c r="F16" s="638"/>
      <c r="G16" s="637"/>
      <c r="H16" s="677"/>
    </row>
    <row r="17" spans="1:8" ht="22.9" customHeight="1">
      <c r="A17" s="16"/>
      <c r="B17" s="148"/>
      <c r="C17" s="637"/>
      <c r="D17" s="642"/>
      <c r="E17" s="637"/>
      <c r="F17" s="638"/>
      <c r="G17" s="637"/>
      <c r="H17" s="677"/>
    </row>
    <row r="18" spans="1:8" ht="22.9" customHeight="1">
      <c r="A18" s="16"/>
      <c r="B18" s="15"/>
      <c r="C18" s="637"/>
      <c r="D18" s="638"/>
      <c r="E18" s="637"/>
      <c r="F18" s="638"/>
      <c r="G18" s="637"/>
      <c r="H18" s="639"/>
    </row>
    <row r="19" spans="1:8" ht="22.9" customHeight="1">
      <c r="A19" s="16"/>
      <c r="B19" s="15"/>
      <c r="C19" s="637"/>
      <c r="D19" s="638"/>
      <c r="E19" s="637"/>
      <c r="F19" s="638"/>
      <c r="G19" s="637"/>
      <c r="H19" s="639"/>
    </row>
    <row r="20" spans="1:8" ht="22.9" customHeight="1">
      <c r="A20" s="16"/>
      <c r="B20" s="15"/>
      <c r="C20" s="637"/>
      <c r="D20" s="638"/>
      <c r="E20" s="637"/>
      <c r="F20" s="638"/>
      <c r="G20" s="637"/>
      <c r="H20" s="639"/>
    </row>
    <row r="21" spans="1:8" ht="22.9" customHeight="1">
      <c r="A21" s="16"/>
      <c r="B21" s="15"/>
      <c r="C21" s="637"/>
      <c r="D21" s="638"/>
      <c r="E21" s="637"/>
      <c r="F21" s="638"/>
      <c r="G21" s="637"/>
      <c r="H21" s="639"/>
    </row>
    <row r="22" spans="1:8" ht="22.9" customHeight="1">
      <c r="A22" s="48"/>
      <c r="B22" s="15"/>
      <c r="C22" s="637"/>
      <c r="D22" s="638"/>
      <c r="E22" s="637"/>
      <c r="F22" s="638"/>
      <c r="G22" s="637"/>
      <c r="H22" s="639"/>
    </row>
    <row r="23" spans="1:8" ht="22.9" customHeight="1">
      <c r="A23" s="48" t="s">
        <v>279</v>
      </c>
      <c r="B23" s="109" t="s">
        <v>108</v>
      </c>
      <c r="C23" s="640" t="s">
        <v>108</v>
      </c>
      <c r="D23" s="641" t="s">
        <v>108</v>
      </c>
      <c r="E23" s="640" t="s">
        <v>108</v>
      </c>
      <c r="F23" s="641" t="s">
        <v>108</v>
      </c>
      <c r="G23" s="640" t="s">
        <v>108</v>
      </c>
      <c r="H23" s="657" t="s">
        <v>108</v>
      </c>
    </row>
    <row r="24" spans="1:8" ht="22.9" customHeight="1" thickBot="1">
      <c r="A24" s="51" t="s">
        <v>280</v>
      </c>
      <c r="B24" s="114" t="s">
        <v>293</v>
      </c>
      <c r="C24" s="973">
        <f>SUM(C8:C22)+SUM('9'!C8:C25)</f>
        <v>35192</v>
      </c>
      <c r="D24" s="974"/>
      <c r="E24" s="973">
        <f>SUM(E8:E22)+SUM('9'!E8:E25)</f>
        <v>37388</v>
      </c>
      <c r="F24" s="974"/>
      <c r="G24" s="973">
        <f>SUM(G8:G22)+SUM('9'!G8:G25)</f>
        <v>37388</v>
      </c>
      <c r="H24" s="646"/>
    </row>
    <row r="25" spans="1:8" ht="6.75" customHeight="1" thickTop="1"/>
    <row r="26" spans="1:8" ht="22.9" customHeight="1">
      <c r="B26" s="108" t="s">
        <v>281</v>
      </c>
    </row>
    <row r="27" spans="1:8" ht="22.9" customHeight="1"/>
  </sheetData>
  <mergeCells count="4">
    <mergeCell ref="G3:H3"/>
    <mergeCell ref="C4:D4"/>
    <mergeCell ref="E4:F4"/>
    <mergeCell ref="G4:H4"/>
  </mergeCells>
  <phoneticPr fontId="0" type="noConversion"/>
  <printOptions horizontalCentered="1" verticalCentered="1"/>
  <pageMargins left="0.33300000000000002" right="0.5" top="0.25" bottom="0.46" header="0.5" footer="0.5"/>
  <pageSetup paperSize="5"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B1:R43"/>
  <sheetViews>
    <sheetView workbookViewId="0"/>
  </sheetViews>
  <sheetFormatPr defaultColWidth="9.77734375" defaultRowHeight="15"/>
  <cols>
    <col min="1" max="1" width="3.77734375" style="161" customWidth="1"/>
    <col min="2" max="2" width="2.77734375" style="161" customWidth="1"/>
    <col min="3" max="4" width="9.77734375" style="161"/>
    <col min="5" max="5" width="13" style="161" customWidth="1"/>
    <col min="6" max="6" width="9.77734375" style="161"/>
    <col min="7" max="7" width="3" style="161" customWidth="1"/>
    <col min="8" max="8" width="16.109375" style="161" customWidth="1"/>
    <col min="9" max="11" width="3.77734375" style="161" customWidth="1"/>
    <col min="12" max="12" width="37.77734375" style="161" customWidth="1"/>
    <col min="13" max="13" width="5.77734375" style="161" customWidth="1"/>
    <col min="14" max="14" width="14.77734375" style="161" customWidth="1"/>
    <col min="15" max="15" width="2.77734375" style="161" customWidth="1"/>
    <col min="16" max="17" width="9.77734375" style="161"/>
    <col min="18" max="18" width="2" style="161" customWidth="1"/>
    <col min="19" max="16384" width="9.77734375" style="161"/>
  </cols>
  <sheetData>
    <row r="1" spans="2:15" ht="23.25" customHeight="1">
      <c r="J1" s="162" t="s">
        <v>1396</v>
      </c>
    </row>
    <row r="2" spans="2:15" ht="15.75">
      <c r="I2" s="163"/>
      <c r="J2" s="164" t="s">
        <v>1397</v>
      </c>
    </row>
    <row r="3" spans="2:15">
      <c r="I3" s="165"/>
      <c r="J3" s="165"/>
      <c r="K3" s="165"/>
      <c r="L3" s="165"/>
    </row>
    <row r="4" spans="2:15" ht="15.75">
      <c r="D4" s="1146" t="s">
        <v>946</v>
      </c>
      <c r="E4" s="1147"/>
      <c r="F4" s="1148" t="s">
        <v>1056</v>
      </c>
      <c r="G4" s="1149"/>
      <c r="H4" s="1149"/>
      <c r="I4" s="1146" t="s">
        <v>788</v>
      </c>
      <c r="J4" s="1146"/>
      <c r="K4" s="1146"/>
      <c r="L4" s="617" t="s">
        <v>948</v>
      </c>
    </row>
    <row r="5" spans="2:15" ht="15.75" thickBot="1"/>
    <row r="6" spans="2:15" ht="15.75">
      <c r="B6" s="167"/>
      <c r="C6" s="168"/>
      <c r="D6" s="168"/>
      <c r="E6" s="168"/>
      <c r="F6" s="168"/>
      <c r="G6" s="168"/>
      <c r="H6" s="168"/>
      <c r="I6" s="169"/>
      <c r="K6" s="170" t="s">
        <v>631</v>
      </c>
      <c r="L6" s="171"/>
      <c r="M6" s="171"/>
      <c r="N6" s="171"/>
      <c r="O6" s="172"/>
    </row>
    <row r="7" spans="2:15" ht="15.75">
      <c r="B7" s="173"/>
      <c r="C7" s="1143" t="s">
        <v>1057</v>
      </c>
      <c r="D7" s="1150"/>
      <c r="E7" s="1150"/>
      <c r="F7" s="1150"/>
      <c r="G7" s="176"/>
      <c r="H7" s="920" t="s">
        <v>1290</v>
      </c>
      <c r="I7" s="178"/>
      <c r="K7" s="173"/>
      <c r="O7" s="178"/>
    </row>
    <row r="8" spans="2:15" ht="15.75">
      <c r="B8" s="173"/>
      <c r="E8" s="179" t="s">
        <v>632</v>
      </c>
      <c r="F8" s="176"/>
      <c r="G8" s="176"/>
      <c r="H8" s="179" t="s">
        <v>633</v>
      </c>
      <c r="I8" s="178"/>
      <c r="K8" s="173"/>
      <c r="L8" s="179" t="s">
        <v>634</v>
      </c>
      <c r="M8" s="176"/>
      <c r="N8" s="179" t="s">
        <v>633</v>
      </c>
      <c r="O8" s="178"/>
    </row>
    <row r="9" spans="2:15">
      <c r="B9" s="173"/>
      <c r="I9" s="178"/>
      <c r="K9" s="173"/>
      <c r="O9" s="178"/>
    </row>
    <row r="10" spans="2:15" ht="16.5" thickBot="1">
      <c r="B10" s="180"/>
      <c r="C10" s="181"/>
      <c r="D10" s="181"/>
      <c r="E10" s="181"/>
      <c r="F10" s="181"/>
      <c r="G10" s="181"/>
      <c r="H10" s="181"/>
      <c r="I10" s="182"/>
      <c r="K10" s="173"/>
      <c r="L10" s="817" t="s">
        <v>1058</v>
      </c>
      <c r="M10" s="176"/>
      <c r="N10" s="920" t="s">
        <v>1290</v>
      </c>
      <c r="O10" s="178"/>
    </row>
    <row r="11" spans="2:15" ht="16.5" thickBot="1">
      <c r="K11" s="173"/>
      <c r="L11" s="622"/>
      <c r="M11" s="176"/>
      <c r="N11" s="622"/>
      <c r="O11" s="178"/>
    </row>
    <row r="12" spans="2:15" ht="15.75" customHeight="1">
      <c r="B12" s="167"/>
      <c r="C12" s="171"/>
      <c r="D12" s="171"/>
      <c r="E12" s="171"/>
      <c r="F12" s="171"/>
      <c r="G12" s="171"/>
      <c r="H12" s="171"/>
      <c r="I12" s="169"/>
      <c r="K12" s="173"/>
      <c r="L12" s="817" t="s">
        <v>1059</v>
      </c>
      <c r="M12" s="176"/>
      <c r="N12" s="920" t="s">
        <v>1290</v>
      </c>
      <c r="O12" s="178"/>
    </row>
    <row r="13" spans="2:15" ht="15.75">
      <c r="B13" s="173"/>
      <c r="C13" s="166" t="s">
        <v>635</v>
      </c>
      <c r="D13" s="165"/>
      <c r="E13" s="165"/>
      <c r="F13" s="165"/>
      <c r="G13" s="165"/>
      <c r="H13" s="165"/>
      <c r="I13" s="178"/>
      <c r="K13" s="173"/>
      <c r="L13" s="622"/>
      <c r="M13" s="176"/>
      <c r="N13" s="622"/>
      <c r="O13" s="178"/>
    </row>
    <row r="14" spans="2:15" ht="14.25" customHeight="1">
      <c r="B14" s="173"/>
      <c r="I14" s="178"/>
      <c r="K14" s="173"/>
      <c r="L14" s="817" t="s">
        <v>1060</v>
      </c>
      <c r="M14" s="176"/>
      <c r="N14" s="920" t="s">
        <v>1290</v>
      </c>
      <c r="O14" s="178"/>
    </row>
    <row r="15" spans="2:15" ht="12" customHeight="1">
      <c r="B15" s="173"/>
      <c r="I15" s="178"/>
      <c r="K15" s="173"/>
      <c r="L15" s="622"/>
      <c r="M15" s="176"/>
      <c r="N15" s="622"/>
      <c r="O15" s="178"/>
    </row>
    <row r="16" spans="2:15" ht="13.5" customHeight="1">
      <c r="B16" s="173"/>
      <c r="H16" s="920" t="s">
        <v>1358</v>
      </c>
      <c r="I16" s="178"/>
      <c r="K16" s="173"/>
      <c r="L16" s="817" t="s">
        <v>1061</v>
      </c>
      <c r="M16" s="176"/>
      <c r="N16" s="920" t="s">
        <v>1290</v>
      </c>
      <c r="O16" s="178"/>
    </row>
    <row r="17" spans="2:15" ht="16.5" customHeight="1">
      <c r="B17" s="173"/>
      <c r="C17" s="1143" t="s">
        <v>1062</v>
      </c>
      <c r="D17" s="1150"/>
      <c r="E17" s="1150"/>
      <c r="F17" s="1150"/>
      <c r="G17" s="183" t="s">
        <v>525</v>
      </c>
      <c r="H17" s="179" t="s">
        <v>636</v>
      </c>
      <c r="I17" s="178"/>
      <c r="K17" s="173"/>
      <c r="L17" s="622"/>
      <c r="M17" s="176"/>
      <c r="N17" s="622"/>
      <c r="O17" s="178"/>
    </row>
    <row r="18" spans="2:15" ht="15.75">
      <c r="B18" s="173"/>
      <c r="C18" s="165" t="s">
        <v>626</v>
      </c>
      <c r="D18" s="184"/>
      <c r="E18" s="165"/>
      <c r="F18" s="165"/>
      <c r="H18" s="618" t="s">
        <v>1291</v>
      </c>
      <c r="I18" s="178"/>
      <c r="K18" s="173"/>
      <c r="L18" s="621"/>
      <c r="M18" s="176"/>
      <c r="N18" s="619"/>
      <c r="O18" s="178"/>
    </row>
    <row r="19" spans="2:15" ht="15.75">
      <c r="B19" s="173"/>
      <c r="C19" s="1148" t="s">
        <v>1063</v>
      </c>
      <c r="D19" s="1149"/>
      <c r="E19" s="1149"/>
      <c r="F19" s="1149"/>
      <c r="H19" s="179" t="s">
        <v>637</v>
      </c>
      <c r="I19" s="178"/>
      <c r="K19" s="173"/>
      <c r="L19" s="622"/>
      <c r="M19" s="176"/>
      <c r="N19" s="622"/>
      <c r="O19" s="178"/>
    </row>
    <row r="20" spans="2:15" ht="14.25" customHeight="1">
      <c r="B20" s="173"/>
      <c r="C20" s="1150"/>
      <c r="D20" s="1150"/>
      <c r="E20" s="1150"/>
      <c r="F20" s="1150"/>
      <c r="H20" s="620">
        <v>1567</v>
      </c>
      <c r="I20" s="178"/>
      <c r="K20" s="173"/>
      <c r="L20" s="817"/>
      <c r="M20" s="176"/>
      <c r="N20" s="619"/>
      <c r="O20" s="178"/>
    </row>
    <row r="21" spans="2:15" ht="15.75" customHeight="1">
      <c r="B21" s="173"/>
      <c r="C21" s="165" t="s">
        <v>623</v>
      </c>
      <c r="D21" s="184"/>
      <c r="E21" s="165"/>
      <c r="F21" s="165"/>
      <c r="H21" s="179" t="s">
        <v>637</v>
      </c>
      <c r="I21" s="178"/>
      <c r="K21" s="173"/>
      <c r="L21" s="176"/>
      <c r="M21" s="176"/>
      <c r="N21" s="176"/>
      <c r="O21" s="178"/>
    </row>
    <row r="22" spans="2:15" ht="12" customHeight="1">
      <c r="B22" s="173"/>
      <c r="D22" s="176"/>
      <c r="H22" s="176"/>
      <c r="I22" s="178"/>
      <c r="K22" s="173"/>
      <c r="L22" s="175"/>
      <c r="M22" s="176"/>
      <c r="N22" s="177"/>
      <c r="O22" s="178"/>
    </row>
    <row r="23" spans="2:15" ht="16.5" customHeight="1">
      <c r="B23" s="173"/>
      <c r="C23" s="1143" t="s">
        <v>1063</v>
      </c>
      <c r="D23" s="1150"/>
      <c r="E23" s="1150"/>
      <c r="F23" s="1150"/>
      <c r="H23" s="618" t="s">
        <v>1354</v>
      </c>
      <c r="I23" s="178"/>
      <c r="K23" s="173"/>
      <c r="L23" s="176"/>
      <c r="M23" s="176"/>
      <c r="N23" s="176"/>
      <c r="O23" s="178"/>
    </row>
    <row r="24" spans="2:15" ht="15" customHeight="1">
      <c r="B24" s="173"/>
      <c r="C24" s="165" t="s">
        <v>638</v>
      </c>
      <c r="D24" s="184"/>
      <c r="E24" s="165"/>
      <c r="F24" s="165"/>
      <c r="H24" s="179" t="s">
        <v>637</v>
      </c>
      <c r="I24" s="178"/>
      <c r="K24" s="173"/>
      <c r="L24" s="175"/>
      <c r="M24" s="176"/>
      <c r="N24" s="177"/>
      <c r="O24" s="178"/>
    </row>
    <row r="25" spans="2:15" ht="12" customHeight="1">
      <c r="B25" s="173"/>
      <c r="D25" s="176"/>
      <c r="H25" s="176"/>
      <c r="I25" s="178"/>
      <c r="K25" s="173"/>
      <c r="L25" s="176"/>
      <c r="M25" s="176"/>
      <c r="N25" s="179"/>
      <c r="O25" s="178"/>
    </row>
    <row r="26" spans="2:15" ht="17.25" customHeight="1">
      <c r="B26" s="173"/>
      <c r="C26" s="1143" t="s">
        <v>1064</v>
      </c>
      <c r="D26" s="1150"/>
      <c r="E26" s="1150"/>
      <c r="F26" s="1150"/>
      <c r="H26" s="620">
        <v>327</v>
      </c>
      <c r="I26" s="178"/>
      <c r="K26" s="173"/>
      <c r="L26" s="175"/>
      <c r="M26" s="176"/>
      <c r="N26" s="177"/>
      <c r="O26" s="178"/>
    </row>
    <row r="27" spans="2:15" ht="15.75" customHeight="1">
      <c r="B27" s="173"/>
      <c r="C27" s="165" t="s">
        <v>639</v>
      </c>
      <c r="D27" s="184"/>
      <c r="E27" s="165"/>
      <c r="F27" s="165"/>
      <c r="H27" s="179" t="s">
        <v>640</v>
      </c>
      <c r="I27" s="178"/>
      <c r="K27" s="173"/>
      <c r="L27" s="176"/>
      <c r="M27" s="176"/>
      <c r="N27" s="176"/>
      <c r="O27" s="178"/>
    </row>
    <row r="28" spans="2:15" ht="12" customHeight="1">
      <c r="B28" s="173"/>
      <c r="D28" s="176"/>
      <c r="I28" s="178"/>
      <c r="K28" s="173"/>
      <c r="L28" s="175"/>
      <c r="M28" s="176"/>
      <c r="N28" s="177"/>
      <c r="O28" s="178"/>
    </row>
    <row r="29" spans="2:15" ht="13.5" customHeight="1">
      <c r="B29" s="173"/>
      <c r="C29" s="1143" t="s">
        <v>1065</v>
      </c>
      <c r="D29" s="1150"/>
      <c r="E29" s="1150"/>
      <c r="F29" s="1150"/>
      <c r="I29" s="178"/>
      <c r="K29" s="173"/>
      <c r="L29" s="176"/>
      <c r="M29" s="176"/>
      <c r="N29" s="176"/>
      <c r="O29" s="178"/>
    </row>
    <row r="30" spans="2:15" ht="15" customHeight="1">
      <c r="B30" s="173"/>
      <c r="C30" s="165" t="s">
        <v>641</v>
      </c>
      <c r="D30" s="165"/>
      <c r="E30" s="165"/>
      <c r="F30" s="165"/>
      <c r="I30" s="178"/>
      <c r="K30" s="173"/>
      <c r="L30" s="175"/>
      <c r="M30" s="176"/>
      <c r="N30" s="175"/>
      <c r="O30" s="178"/>
    </row>
    <row r="31" spans="2:15" ht="12" customHeight="1" thickBot="1">
      <c r="B31" s="180"/>
      <c r="C31" s="181"/>
      <c r="D31" s="181"/>
      <c r="E31" s="181"/>
      <c r="F31" s="181"/>
      <c r="G31" s="181"/>
      <c r="H31" s="181"/>
      <c r="I31" s="182"/>
      <c r="K31" s="180"/>
      <c r="L31" s="185"/>
      <c r="M31" s="185"/>
      <c r="N31" s="185"/>
      <c r="O31" s="182"/>
    </row>
    <row r="32" spans="2:15" ht="15.75">
      <c r="C32" s="166" t="s">
        <v>642</v>
      </c>
      <c r="D32" s="165"/>
      <c r="E32" s="165"/>
      <c r="F32" s="165"/>
      <c r="G32" s="165"/>
      <c r="H32" s="165"/>
      <c r="L32" s="166" t="s">
        <v>1398</v>
      </c>
      <c r="M32" s="165"/>
      <c r="N32" s="165"/>
    </row>
    <row r="34" spans="4:18">
      <c r="D34" s="1143" t="s">
        <v>1056</v>
      </c>
      <c r="E34" s="1144"/>
      <c r="F34" s="1144"/>
      <c r="G34" s="1144"/>
    </row>
    <row r="35" spans="4:18">
      <c r="D35" s="1145" t="s">
        <v>1066</v>
      </c>
      <c r="E35" s="1145"/>
      <c r="F35" s="1145"/>
      <c r="G35" s="1145"/>
    </row>
    <row r="36" spans="4:18" ht="15.75">
      <c r="D36" s="1143" t="s">
        <v>1067</v>
      </c>
      <c r="E36" s="1144"/>
      <c r="F36" s="1144"/>
      <c r="G36" s="1144"/>
      <c r="L36" s="166"/>
      <c r="M36" s="165"/>
      <c r="N36" s="165"/>
    </row>
    <row r="37" spans="4:18" ht="15.75">
      <c r="D37" s="622"/>
      <c r="E37" s="622"/>
      <c r="F37" s="622"/>
      <c r="G37" s="622"/>
      <c r="L37" s="166" t="s">
        <v>870</v>
      </c>
      <c r="M37" s="165"/>
      <c r="N37" s="165"/>
    </row>
    <row r="38" spans="4:18" ht="15.75">
      <c r="D38" s="1143" t="s">
        <v>1068</v>
      </c>
      <c r="E38" s="1144"/>
      <c r="F38" s="1144"/>
      <c r="G38" s="1144"/>
      <c r="L38" s="166" t="s">
        <v>643</v>
      </c>
      <c r="M38" s="165"/>
      <c r="N38" s="165"/>
    </row>
    <row r="39" spans="4:18" ht="15.75">
      <c r="D39" s="176"/>
      <c r="E39" s="176"/>
      <c r="F39" s="176"/>
      <c r="G39" s="176"/>
      <c r="L39" s="166" t="s">
        <v>644</v>
      </c>
      <c r="M39" s="165"/>
      <c r="N39" s="186"/>
      <c r="O39" s="187" t="s">
        <v>645</v>
      </c>
      <c r="P39" s="188"/>
      <c r="Q39" s="188"/>
      <c r="R39" s="189"/>
    </row>
    <row r="40" spans="4:18" ht="15.75">
      <c r="D40" s="176"/>
      <c r="E40" s="176" t="s">
        <v>646</v>
      </c>
      <c r="F40" s="817" t="s">
        <v>1069</v>
      </c>
      <c r="G40" s="175"/>
      <c r="L40" s="166" t="s">
        <v>647</v>
      </c>
      <c r="M40" s="165"/>
      <c r="N40" s="190"/>
      <c r="O40" s="191"/>
      <c r="P40" s="191"/>
      <c r="Q40" s="191"/>
      <c r="R40" s="192"/>
    </row>
    <row r="41" spans="4:18">
      <c r="N41" s="190" t="s">
        <v>648</v>
      </c>
      <c r="O41" s="191"/>
      <c r="P41" s="174"/>
      <c r="Q41" s="174"/>
      <c r="R41" s="192"/>
    </row>
    <row r="42" spans="4:18" ht="15.75">
      <c r="J42" s="179" t="s">
        <v>649</v>
      </c>
      <c r="N42" s="190" t="s">
        <v>650</v>
      </c>
      <c r="O42" s="191"/>
      <c r="P42" s="174"/>
      <c r="Q42" s="174"/>
      <c r="R42" s="192"/>
    </row>
    <row r="43" spans="4:18">
      <c r="N43" s="193"/>
      <c r="O43" s="174"/>
      <c r="P43" s="174"/>
      <c r="Q43" s="174"/>
      <c r="R43" s="194"/>
    </row>
  </sheetData>
  <mergeCells count="13">
    <mergeCell ref="D38:G38"/>
    <mergeCell ref="D35:G35"/>
    <mergeCell ref="D4:E4"/>
    <mergeCell ref="F4:H4"/>
    <mergeCell ref="I4:K4"/>
    <mergeCell ref="C7:F7"/>
    <mergeCell ref="C17:F17"/>
    <mergeCell ref="C19:F20"/>
    <mergeCell ref="C23:F23"/>
    <mergeCell ref="C26:F26"/>
    <mergeCell ref="C29:F29"/>
    <mergeCell ref="D34:G34"/>
    <mergeCell ref="D36:G36"/>
  </mergeCells>
  <phoneticPr fontId="0" type="noConversion"/>
  <pageMargins left="0.25" right="0.25" top="0.5" bottom="0.25" header="0.5" footer="0.45"/>
  <pageSetup paperSize="5" scale="89"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26"/>
  <sheetViews>
    <sheetView topLeftCell="A16" workbookViewId="0">
      <selection activeCell="C24" sqref="C24"/>
    </sheetView>
  </sheetViews>
  <sheetFormatPr defaultColWidth="9.77734375" defaultRowHeight="15"/>
  <cols>
    <col min="1" max="1" width="80.777343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9" ht="22.9" customHeight="1" thickBot="1">
      <c r="A1" s="4" t="s">
        <v>244</v>
      </c>
      <c r="B1" s="2"/>
      <c r="C1" s="2"/>
      <c r="D1" s="2"/>
      <c r="E1" s="2"/>
      <c r="F1" s="2"/>
      <c r="G1" s="2"/>
      <c r="H1" s="2"/>
    </row>
    <row r="2" spans="1:9" ht="13.9" customHeight="1" thickTop="1">
      <c r="A2" s="23"/>
      <c r="B2" s="486" t="s">
        <v>87</v>
      </c>
      <c r="C2" s="1"/>
      <c r="D2" s="1"/>
      <c r="E2" s="1"/>
      <c r="F2" s="22"/>
      <c r="G2" s="1"/>
      <c r="H2" s="24"/>
    </row>
    <row r="3" spans="1:9" ht="17.25" customHeight="1">
      <c r="A3" s="119" t="s">
        <v>225</v>
      </c>
      <c r="B3" s="486" t="s">
        <v>287</v>
      </c>
      <c r="C3" s="559" t="s">
        <v>226</v>
      </c>
      <c r="D3" s="560"/>
      <c r="E3" s="560"/>
      <c r="F3" s="149"/>
      <c r="G3" s="1191" t="s">
        <v>227</v>
      </c>
      <c r="H3" s="1192"/>
    </row>
    <row r="4" spans="1:9" ht="13.9" customHeight="1">
      <c r="A4" s="16"/>
      <c r="B4" s="487" t="s">
        <v>87</v>
      </c>
      <c r="C4" s="1193">
        <f>Current</f>
        <v>2016</v>
      </c>
      <c r="D4" s="1194"/>
      <c r="E4" s="1193">
        <f>Past</f>
        <v>2015</v>
      </c>
      <c r="F4" s="1194"/>
      <c r="G4" s="1197" t="str">
        <f>Inpast</f>
        <v>in 2015</v>
      </c>
      <c r="H4" s="1196"/>
    </row>
    <row r="5" spans="1:9" ht="13.9" customHeight="1">
      <c r="A5" s="50" t="s">
        <v>282</v>
      </c>
      <c r="B5" s="22"/>
      <c r="C5" s="23"/>
      <c r="D5" s="22"/>
      <c r="E5" s="23"/>
      <c r="F5" s="22"/>
      <c r="G5" s="23"/>
      <c r="H5" s="24"/>
    </row>
    <row r="6" spans="1:9" ht="13.9" customHeight="1">
      <c r="A6" s="48" t="s">
        <v>283</v>
      </c>
      <c r="B6" s="120" t="s">
        <v>267</v>
      </c>
      <c r="C6" s="110" t="s">
        <v>108</v>
      </c>
      <c r="D6" s="109" t="s">
        <v>108</v>
      </c>
      <c r="E6" s="110" t="s">
        <v>108</v>
      </c>
      <c r="F6" s="109" t="s">
        <v>108</v>
      </c>
      <c r="G6" s="110" t="s">
        <v>108</v>
      </c>
      <c r="H6" s="111" t="s">
        <v>108</v>
      </c>
    </row>
    <row r="7" spans="1:9" ht="22.9" customHeight="1">
      <c r="A7" s="16" t="s">
        <v>284</v>
      </c>
      <c r="B7" s="148" t="s">
        <v>590</v>
      </c>
      <c r="C7" s="637"/>
      <c r="D7" s="638"/>
      <c r="E7" s="637"/>
      <c r="F7" s="638"/>
      <c r="G7" s="637"/>
      <c r="H7" s="639"/>
    </row>
    <row r="8" spans="1:9" ht="22.9" customHeight="1">
      <c r="A8" s="16" t="s">
        <v>674</v>
      </c>
      <c r="B8" s="148" t="s">
        <v>591</v>
      </c>
      <c r="C8" s="964">
        <v>17000</v>
      </c>
      <c r="D8" s="970"/>
      <c r="E8" s="964">
        <v>18000</v>
      </c>
      <c r="F8" s="970"/>
      <c r="G8" s="964">
        <v>17754</v>
      </c>
      <c r="H8" s="675"/>
    </row>
    <row r="9" spans="1:9" ht="22.9" customHeight="1">
      <c r="A9" s="647" t="s">
        <v>1078</v>
      </c>
      <c r="B9" s="120" t="s">
        <v>1079</v>
      </c>
      <c r="C9" s="964">
        <v>0</v>
      </c>
      <c r="D9" s="972"/>
      <c r="E9" s="964">
        <v>0</v>
      </c>
      <c r="F9" s="972"/>
      <c r="G9" s="964">
        <v>0</v>
      </c>
      <c r="H9" s="677"/>
    </row>
    <row r="10" spans="1:9" ht="22.9" customHeight="1">
      <c r="A10" s="647" t="s">
        <v>1080</v>
      </c>
      <c r="B10" s="120" t="s">
        <v>1079</v>
      </c>
      <c r="C10" s="964">
        <v>0</v>
      </c>
      <c r="D10" s="970"/>
      <c r="E10" s="964">
        <v>0</v>
      </c>
      <c r="F10" s="970"/>
      <c r="G10" s="964">
        <v>0</v>
      </c>
      <c r="H10" s="677"/>
    </row>
    <row r="11" spans="1:9" ht="22.9" customHeight="1">
      <c r="A11" s="647" t="s">
        <v>1364</v>
      </c>
      <c r="B11" s="120" t="s">
        <v>1368</v>
      </c>
      <c r="C11" s="964">
        <v>40000</v>
      </c>
      <c r="D11" s="972"/>
      <c r="E11" s="964">
        <v>40000</v>
      </c>
      <c r="F11" s="972"/>
      <c r="G11" s="964">
        <v>45737</v>
      </c>
      <c r="H11" s="639"/>
    </row>
    <row r="12" spans="1:9" ht="22.9" customHeight="1">
      <c r="A12" s="647" t="s">
        <v>1366</v>
      </c>
      <c r="B12" s="120" t="s">
        <v>1369</v>
      </c>
      <c r="C12" s="964">
        <v>140000</v>
      </c>
      <c r="D12" s="972"/>
      <c r="E12" s="964">
        <v>138000</v>
      </c>
      <c r="F12" s="972"/>
      <c r="G12" s="964">
        <v>156838</v>
      </c>
      <c r="H12" s="639"/>
      <c r="I12" t="s">
        <v>1367</v>
      </c>
    </row>
    <row r="13" spans="1:9" ht="22.9" customHeight="1">
      <c r="A13" s="647" t="s">
        <v>1084</v>
      </c>
      <c r="B13" s="120" t="s">
        <v>1081</v>
      </c>
      <c r="C13" s="964">
        <v>250000</v>
      </c>
      <c r="D13" s="972"/>
      <c r="E13" s="964">
        <v>250000</v>
      </c>
      <c r="F13" s="972"/>
      <c r="G13" s="964">
        <v>260749</v>
      </c>
      <c r="H13" s="639"/>
    </row>
    <row r="14" spans="1:9" ht="22.9" customHeight="1">
      <c r="A14" s="647" t="s">
        <v>1454</v>
      </c>
      <c r="B14" s="120" t="s">
        <v>1085</v>
      </c>
      <c r="C14" s="964">
        <v>125000</v>
      </c>
      <c r="D14" s="972"/>
      <c r="E14" s="964">
        <v>900610</v>
      </c>
      <c r="F14" s="972"/>
      <c r="G14" s="964">
        <v>818146</v>
      </c>
      <c r="H14" s="639"/>
    </row>
    <row r="15" spans="1:9" ht="22.9" customHeight="1">
      <c r="A15" s="647" t="s">
        <v>1083</v>
      </c>
      <c r="B15" s="120" t="s">
        <v>1082</v>
      </c>
      <c r="C15" s="964"/>
      <c r="D15" s="972"/>
      <c r="E15" s="964"/>
      <c r="F15" s="972"/>
      <c r="G15" s="964"/>
      <c r="H15" s="639"/>
    </row>
    <row r="16" spans="1:9" ht="22.9" customHeight="1">
      <c r="A16" s="647" t="s">
        <v>1363</v>
      </c>
      <c r="B16" s="120"/>
      <c r="C16" s="964"/>
      <c r="D16" s="972"/>
      <c r="E16" s="964"/>
      <c r="F16" s="972"/>
      <c r="G16" s="964"/>
      <c r="H16" s="639"/>
    </row>
    <row r="17" spans="1:8" ht="22.9" customHeight="1">
      <c r="A17" s="918" t="s">
        <v>1271</v>
      </c>
      <c r="B17" s="120" t="s">
        <v>1270</v>
      </c>
      <c r="C17" s="964">
        <v>0</v>
      </c>
      <c r="D17" s="972"/>
      <c r="E17" s="964">
        <v>0</v>
      </c>
      <c r="F17" s="972"/>
      <c r="G17" s="964">
        <v>0</v>
      </c>
      <c r="H17" s="639"/>
    </row>
    <row r="18" spans="1:8" ht="22.9" customHeight="1">
      <c r="A18" s="918" t="s">
        <v>1272</v>
      </c>
      <c r="B18" s="120" t="s">
        <v>1270</v>
      </c>
      <c r="C18" s="964">
        <v>0</v>
      </c>
      <c r="D18" s="972"/>
      <c r="E18" s="964">
        <v>0</v>
      </c>
      <c r="F18" s="972"/>
      <c r="G18" s="964">
        <v>0</v>
      </c>
      <c r="H18" s="639"/>
    </row>
    <row r="19" spans="1:8" ht="22.9" customHeight="1">
      <c r="A19" s="918" t="s">
        <v>1273</v>
      </c>
      <c r="B19" s="120" t="s">
        <v>1270</v>
      </c>
      <c r="C19" s="964">
        <v>0</v>
      </c>
      <c r="D19" s="972"/>
      <c r="E19" s="964">
        <v>0</v>
      </c>
      <c r="F19" s="972"/>
      <c r="G19" s="964">
        <v>0</v>
      </c>
      <c r="H19" s="639"/>
    </row>
    <row r="20" spans="1:8" ht="22.9" customHeight="1">
      <c r="A20" s="918" t="s">
        <v>1274</v>
      </c>
      <c r="B20" s="120" t="s">
        <v>1270</v>
      </c>
      <c r="C20" s="964">
        <v>0</v>
      </c>
      <c r="D20" s="972"/>
      <c r="E20" s="964">
        <v>0</v>
      </c>
      <c r="F20" s="972"/>
      <c r="G20" s="964">
        <v>0</v>
      </c>
      <c r="H20" s="639"/>
    </row>
    <row r="21" spans="1:8" ht="22.9" customHeight="1">
      <c r="A21" s="647" t="s">
        <v>1365</v>
      </c>
      <c r="B21" s="120" t="s">
        <v>1270</v>
      </c>
      <c r="C21" s="964">
        <v>0</v>
      </c>
      <c r="D21" s="972"/>
      <c r="E21" s="964">
        <v>0</v>
      </c>
      <c r="F21" s="972"/>
      <c r="G21" s="964">
        <v>0</v>
      </c>
      <c r="H21" s="639"/>
    </row>
    <row r="22" spans="1:8" ht="22.9" customHeight="1">
      <c r="A22" s="647" t="s">
        <v>87</v>
      </c>
      <c r="B22" s="120"/>
      <c r="C22" s="964"/>
      <c r="D22" s="972"/>
      <c r="E22" s="964"/>
      <c r="F22" s="972"/>
      <c r="G22" s="964"/>
      <c r="H22" s="639"/>
    </row>
    <row r="23" spans="1:8" ht="22.9" customHeight="1">
      <c r="A23" s="647" t="s">
        <v>1379</v>
      </c>
      <c r="B23" s="120" t="s">
        <v>1277</v>
      </c>
      <c r="C23" s="964">
        <v>2750000</v>
      </c>
      <c r="D23" s="972"/>
      <c r="E23" s="964">
        <v>1750000</v>
      </c>
      <c r="F23" s="972"/>
      <c r="G23" s="964">
        <v>1750000</v>
      </c>
      <c r="H23" s="639"/>
    </row>
    <row r="24" spans="1:8" ht="22.9" customHeight="1" thickBot="1">
      <c r="A24" s="19"/>
      <c r="B24" s="114"/>
      <c r="C24" s="973"/>
      <c r="D24" s="974"/>
      <c r="E24" s="973"/>
      <c r="F24" s="974"/>
      <c r="G24" s="973"/>
      <c r="H24" s="646"/>
    </row>
    <row r="25" spans="1:8" ht="22.9" customHeight="1" thickTop="1"/>
    <row r="26" spans="1:8" ht="22.9" customHeight="1">
      <c r="B26" s="108" t="s">
        <v>285</v>
      </c>
    </row>
  </sheetData>
  <mergeCells count="4">
    <mergeCell ref="G3:H3"/>
    <mergeCell ref="C4:D4"/>
    <mergeCell ref="E4:F4"/>
    <mergeCell ref="G4:H4"/>
  </mergeCells>
  <phoneticPr fontId="0" type="noConversion"/>
  <printOptions horizontalCentered="1" verticalCentered="1"/>
  <pageMargins left="0.33300000000000002" right="0.5" top="0.25" bottom="0.46" header="0.5" footer="0.5"/>
  <pageSetup paperSize="5" scale="9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26"/>
  <sheetViews>
    <sheetView topLeftCell="A17" workbookViewId="0"/>
  </sheetViews>
  <sheetFormatPr defaultColWidth="9.77734375" defaultRowHeight="15"/>
  <cols>
    <col min="1" max="1" width="80.777343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8" ht="22.9" customHeight="1" thickBot="1">
      <c r="A1" s="4" t="s">
        <v>244</v>
      </c>
      <c r="B1" s="2"/>
      <c r="C1" s="2"/>
      <c r="D1" s="2"/>
      <c r="E1" s="2"/>
      <c r="F1" s="2"/>
      <c r="G1" s="2"/>
      <c r="H1" s="2"/>
    </row>
    <row r="2" spans="1:8" ht="13.9" customHeight="1" thickTop="1">
      <c r="A2" s="23"/>
      <c r="B2" s="486" t="s">
        <v>87</v>
      </c>
      <c r="C2" s="1"/>
      <c r="D2" s="1"/>
      <c r="E2" s="1"/>
      <c r="F2" s="22"/>
      <c r="G2" s="1"/>
      <c r="H2" s="24"/>
    </row>
    <row r="3" spans="1:8" ht="17.25" customHeight="1">
      <c r="A3" s="119" t="s">
        <v>225</v>
      </c>
      <c r="B3" s="486" t="s">
        <v>287</v>
      </c>
      <c r="C3" s="559" t="s">
        <v>226</v>
      </c>
      <c r="D3" s="560"/>
      <c r="E3" s="560"/>
      <c r="F3" s="149"/>
      <c r="G3" s="1191" t="s">
        <v>227</v>
      </c>
      <c r="H3" s="1192"/>
    </row>
    <row r="4" spans="1:8" ht="13.9" customHeight="1">
      <c r="A4" s="16"/>
      <c r="B4" s="487" t="s">
        <v>87</v>
      </c>
      <c r="C4" s="1193">
        <f>Current</f>
        <v>2016</v>
      </c>
      <c r="D4" s="1194"/>
      <c r="E4" s="1193">
        <f>Past</f>
        <v>2015</v>
      </c>
      <c r="F4" s="1194"/>
      <c r="G4" s="1197" t="str">
        <f>Inpast</f>
        <v>in 2015</v>
      </c>
      <c r="H4" s="1196"/>
    </row>
    <row r="5" spans="1:8" ht="13.9" customHeight="1">
      <c r="A5" s="50" t="s">
        <v>385</v>
      </c>
      <c r="B5" s="22"/>
      <c r="C5" s="23"/>
      <c r="D5" s="22"/>
      <c r="E5" s="23"/>
      <c r="F5" s="22"/>
      <c r="G5" s="23"/>
      <c r="H5" s="24"/>
    </row>
    <row r="6" spans="1:8" ht="13.9" customHeight="1">
      <c r="A6" s="50" t="s">
        <v>386</v>
      </c>
      <c r="B6" s="22"/>
      <c r="C6" s="23"/>
      <c r="D6" s="22"/>
      <c r="E6" s="23"/>
      <c r="F6" s="22"/>
      <c r="G6" s="23"/>
      <c r="H6" s="24"/>
    </row>
    <row r="7" spans="1:8" ht="13.9" customHeight="1">
      <c r="A7" s="48" t="s">
        <v>387</v>
      </c>
      <c r="B7" s="120" t="s">
        <v>267</v>
      </c>
      <c r="C7" s="110" t="s">
        <v>108</v>
      </c>
      <c r="D7" s="109" t="s">
        <v>108</v>
      </c>
      <c r="E7" s="110" t="s">
        <v>108</v>
      </c>
      <c r="F7" s="109" t="s">
        <v>108</v>
      </c>
      <c r="G7" s="110" t="s">
        <v>108</v>
      </c>
      <c r="H7" s="111" t="s">
        <v>108</v>
      </c>
    </row>
    <row r="8" spans="1:8" ht="22.9" customHeight="1">
      <c r="A8" s="16"/>
      <c r="B8" s="15"/>
      <c r="C8" s="637"/>
      <c r="D8" s="638"/>
      <c r="E8" s="637"/>
      <c r="F8" s="638"/>
      <c r="G8" s="637"/>
      <c r="H8" s="639"/>
    </row>
    <row r="9" spans="1:8" ht="22.9" customHeight="1">
      <c r="A9" s="16"/>
      <c r="B9" s="148"/>
      <c r="C9" s="637"/>
      <c r="D9" s="642"/>
      <c r="E9" s="637"/>
      <c r="F9" s="642"/>
      <c r="G9" s="637"/>
      <c r="H9" s="643"/>
    </row>
    <row r="10" spans="1:8" ht="22.9" customHeight="1">
      <c r="A10" s="16"/>
      <c r="B10" s="15"/>
      <c r="C10" s="637"/>
      <c r="D10" s="638"/>
      <c r="E10" s="637"/>
      <c r="F10" s="638"/>
      <c r="G10" s="637"/>
      <c r="H10" s="639"/>
    </row>
    <row r="11" spans="1:8" ht="22.9" customHeight="1">
      <c r="A11" s="16"/>
      <c r="B11" s="15"/>
      <c r="C11" s="637"/>
      <c r="D11" s="638"/>
      <c r="E11" s="637"/>
      <c r="F11" s="638"/>
      <c r="G11" s="637"/>
      <c r="H11" s="639"/>
    </row>
    <row r="12" spans="1:8" ht="22.9" customHeight="1">
      <c r="A12" s="16"/>
      <c r="B12" s="15"/>
      <c r="C12" s="637"/>
      <c r="D12" s="638"/>
      <c r="E12" s="637"/>
      <c r="F12" s="638"/>
      <c r="G12" s="637"/>
      <c r="H12" s="639"/>
    </row>
    <row r="13" spans="1:8" ht="22.9" customHeight="1">
      <c r="A13" s="16"/>
      <c r="B13" s="15"/>
      <c r="C13" s="637"/>
      <c r="D13" s="638"/>
      <c r="E13" s="637"/>
      <c r="F13" s="638"/>
      <c r="G13" s="637"/>
      <c r="H13" s="639"/>
    </row>
    <row r="14" spans="1:8" ht="22.9" customHeight="1">
      <c r="A14" s="16"/>
      <c r="B14" s="15"/>
      <c r="C14" s="637"/>
      <c r="D14" s="638"/>
      <c r="E14" s="637"/>
      <c r="F14" s="638"/>
      <c r="G14" s="637"/>
      <c r="H14" s="639"/>
    </row>
    <row r="15" spans="1:8" ht="22.9" customHeight="1">
      <c r="A15" s="16"/>
      <c r="B15" s="15"/>
      <c r="C15" s="637"/>
      <c r="D15" s="638"/>
      <c r="E15" s="637"/>
      <c r="F15" s="638"/>
      <c r="G15" s="637"/>
      <c r="H15" s="639"/>
    </row>
    <row r="16" spans="1:8" ht="22.9" customHeight="1">
      <c r="A16" s="16"/>
      <c r="B16" s="15"/>
      <c r="C16" s="637"/>
      <c r="D16" s="638"/>
      <c r="E16" s="637"/>
      <c r="F16" s="638"/>
      <c r="G16" s="637"/>
      <c r="H16" s="639"/>
    </row>
    <row r="17" spans="1:8" ht="22.9" customHeight="1">
      <c r="A17" s="16"/>
      <c r="B17" s="15"/>
      <c r="C17" s="637"/>
      <c r="D17" s="638"/>
      <c r="E17" s="637"/>
      <c r="F17" s="638"/>
      <c r="G17" s="637"/>
      <c r="H17" s="639"/>
    </row>
    <row r="18" spans="1:8" ht="22.9" customHeight="1">
      <c r="A18" s="16"/>
      <c r="B18" s="15"/>
      <c r="C18" s="637"/>
      <c r="D18" s="638"/>
      <c r="E18" s="637"/>
      <c r="F18" s="638"/>
      <c r="G18" s="637"/>
      <c r="H18" s="639"/>
    </row>
    <row r="19" spans="1:8" ht="22.9" customHeight="1">
      <c r="A19" s="16"/>
      <c r="B19" s="15"/>
      <c r="C19" s="637"/>
      <c r="D19" s="638"/>
      <c r="E19" s="637"/>
      <c r="F19" s="638"/>
      <c r="G19" s="637"/>
      <c r="H19" s="639"/>
    </row>
    <row r="20" spans="1:8" ht="22.9" customHeight="1">
      <c r="A20" s="16"/>
      <c r="B20" s="15"/>
      <c r="C20" s="637"/>
      <c r="D20" s="638"/>
      <c r="E20" s="637"/>
      <c r="F20" s="638"/>
      <c r="G20" s="637"/>
      <c r="H20" s="639"/>
    </row>
    <row r="21" spans="1:8" ht="22.9" customHeight="1">
      <c r="A21" s="16"/>
      <c r="B21" s="15"/>
      <c r="C21" s="637"/>
      <c r="D21" s="638"/>
      <c r="E21" s="637"/>
      <c r="F21" s="638"/>
      <c r="G21" s="637"/>
      <c r="H21" s="639"/>
    </row>
    <row r="22" spans="1:8" ht="22.9" customHeight="1">
      <c r="A22" s="48"/>
      <c r="B22" s="15"/>
      <c r="C22" s="637"/>
      <c r="D22" s="638"/>
      <c r="E22" s="637"/>
      <c r="F22" s="638"/>
      <c r="G22" s="637"/>
      <c r="H22" s="639"/>
    </row>
    <row r="23" spans="1:8" ht="22.9" customHeight="1">
      <c r="A23" s="48" t="s">
        <v>388</v>
      </c>
      <c r="B23" s="120" t="s">
        <v>267</v>
      </c>
      <c r="C23" s="640" t="s">
        <v>108</v>
      </c>
      <c r="D23" s="641" t="s">
        <v>108</v>
      </c>
      <c r="E23" s="640" t="s">
        <v>108</v>
      </c>
      <c r="F23" s="641" t="s">
        <v>108</v>
      </c>
      <c r="G23" s="640" t="s">
        <v>108</v>
      </c>
      <c r="H23" s="657" t="s">
        <v>108</v>
      </c>
    </row>
    <row r="24" spans="1:8" ht="22.9" customHeight="1" thickBot="1">
      <c r="A24" s="51" t="s">
        <v>389</v>
      </c>
      <c r="B24" s="114" t="s">
        <v>294</v>
      </c>
      <c r="C24" s="644">
        <f>SUM(C7:D22)+SUM('10'!C7:C24)</f>
        <v>3322000</v>
      </c>
      <c r="D24" s="645"/>
      <c r="E24" s="644">
        <f>SUM(E7:F22)+SUM('10'!E7:E24)</f>
        <v>3096610</v>
      </c>
      <c r="F24" s="645"/>
      <c r="G24" s="644">
        <f>SUM(G7:H22)+SUM('10'!G7:G24)</f>
        <v>3049224</v>
      </c>
      <c r="H24" s="646"/>
    </row>
    <row r="25" spans="1:8" ht="22.9" customHeight="1" thickTop="1">
      <c r="B25" s="108" t="s">
        <v>390</v>
      </c>
    </row>
    <row r="26" spans="1:8" ht="4.9000000000000004" customHeight="1"/>
  </sheetData>
  <mergeCells count="4">
    <mergeCell ref="G3:H3"/>
    <mergeCell ref="C4:D4"/>
    <mergeCell ref="E4:F4"/>
    <mergeCell ref="G4:H4"/>
  </mergeCells>
  <phoneticPr fontId="0" type="noConversion"/>
  <printOptions horizontalCentered="1" verticalCentered="1"/>
  <pageMargins left="0.33300000000000002" right="0.5" top="0.25" bottom="0.46" header="0.5" footer="0.5"/>
  <pageSetup paperSize="5" scale="98" orientation="landscape" r:id="rId1"/>
  <headerFooter alignWithMargins="0"/>
  <rowBreaks count="1" manualBreakCount="1">
    <brk id="2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59"/>
  <sheetViews>
    <sheetView topLeftCell="A16" workbookViewId="0">
      <selection activeCell="C30" sqref="C30"/>
    </sheetView>
  </sheetViews>
  <sheetFormatPr defaultColWidth="9.77734375" defaultRowHeight="15"/>
  <cols>
    <col min="1" max="1" width="80.77734375" customWidth="1"/>
    <col min="3" max="3" width="14.77734375" customWidth="1"/>
    <col min="4" max="4" width="2.77734375" customWidth="1"/>
    <col min="5" max="5" width="14.77734375" customWidth="1"/>
    <col min="6" max="6" width="2.77734375" customWidth="1"/>
    <col min="7" max="7" width="14.77734375" customWidth="1"/>
    <col min="8" max="8" width="2.77734375" customWidth="1"/>
  </cols>
  <sheetData>
    <row r="1" spans="1:8" ht="22.9" customHeight="1" thickBot="1">
      <c r="A1" s="4" t="s">
        <v>244</v>
      </c>
      <c r="B1" s="2"/>
      <c r="C1" s="2"/>
      <c r="D1" s="2"/>
      <c r="E1" s="2"/>
      <c r="F1" s="2"/>
      <c r="G1" s="2"/>
      <c r="H1" s="2"/>
    </row>
    <row r="2" spans="1:8" ht="12" customHeight="1" thickTop="1">
      <c r="A2" s="23"/>
      <c r="B2" s="486" t="s">
        <v>87</v>
      </c>
      <c r="C2" s="832"/>
      <c r="D2" s="833"/>
      <c r="E2" s="1"/>
      <c r="F2" s="22"/>
      <c r="G2" s="1"/>
      <c r="H2" s="24"/>
    </row>
    <row r="3" spans="1:8" ht="19.899999999999999" customHeight="1">
      <c r="A3" s="119" t="s">
        <v>225</v>
      </c>
      <c r="B3" s="486" t="s">
        <v>287</v>
      </c>
      <c r="C3" s="559" t="s">
        <v>226</v>
      </c>
      <c r="D3" s="560"/>
      <c r="E3" s="560"/>
      <c r="F3" s="149"/>
      <c r="G3" s="1191" t="s">
        <v>227</v>
      </c>
      <c r="H3" s="1192"/>
    </row>
    <row r="4" spans="1:8" ht="16.899999999999999" customHeight="1">
      <c r="A4" s="16"/>
      <c r="B4" s="487" t="s">
        <v>87</v>
      </c>
      <c r="C4" s="1193">
        <v>2016</v>
      </c>
      <c r="D4" s="1194"/>
      <c r="E4" s="1193">
        <v>2015</v>
      </c>
      <c r="F4" s="1194"/>
      <c r="G4" s="1197" t="s">
        <v>1435</v>
      </c>
      <c r="H4" s="1196"/>
    </row>
    <row r="5" spans="1:8" ht="12" customHeight="1">
      <c r="A5" s="23"/>
      <c r="B5" s="116"/>
      <c r="C5" s="830"/>
      <c r="D5" s="22"/>
      <c r="E5" s="23"/>
      <c r="F5" s="22"/>
      <c r="G5" s="23"/>
      <c r="H5" s="24"/>
    </row>
    <row r="6" spans="1:8" ht="16.5" customHeight="1">
      <c r="A6" s="47" t="s">
        <v>391</v>
      </c>
      <c r="B6" s="116"/>
      <c r="C6" s="830"/>
      <c r="D6" s="22"/>
      <c r="E6" s="23"/>
      <c r="F6" s="22"/>
      <c r="G6" s="830"/>
      <c r="H6" s="24"/>
    </row>
    <row r="7" spans="1:8" ht="12" customHeight="1">
      <c r="A7" s="16"/>
      <c r="B7" s="120" t="s">
        <v>267</v>
      </c>
      <c r="C7" s="831" t="s">
        <v>108</v>
      </c>
      <c r="D7" s="109" t="s">
        <v>108</v>
      </c>
      <c r="E7" s="110" t="s">
        <v>108</v>
      </c>
      <c r="F7" s="109" t="s">
        <v>108</v>
      </c>
      <c r="G7" s="831" t="s">
        <v>108</v>
      </c>
      <c r="H7" s="111" t="s">
        <v>108</v>
      </c>
    </row>
    <row r="8" spans="1:8" ht="22.9" customHeight="1">
      <c r="A8" s="52" t="s">
        <v>392</v>
      </c>
      <c r="B8" s="148" t="s">
        <v>573</v>
      </c>
      <c r="C8" s="1073">
        <f>+'4'!C8</f>
        <v>1650000</v>
      </c>
      <c r="D8" s="972"/>
      <c r="E8" s="964">
        <f>'4'!E8</f>
        <v>1350000</v>
      </c>
      <c r="F8" s="972"/>
      <c r="G8" s="1073">
        <f>'4'!G8</f>
        <v>1350000</v>
      </c>
      <c r="H8" s="639"/>
    </row>
    <row r="9" spans="1:8" ht="21.75" customHeight="1">
      <c r="A9" s="52" t="s">
        <v>687</v>
      </c>
      <c r="B9" s="148" t="s">
        <v>574</v>
      </c>
      <c r="C9" s="1073">
        <f>'4'!C9</f>
        <v>0</v>
      </c>
      <c r="D9" s="972"/>
      <c r="E9" s="964">
        <f>'4'!E9</f>
        <v>0</v>
      </c>
      <c r="F9" s="972"/>
      <c r="G9" s="1073">
        <f>'4'!G9</f>
        <v>0</v>
      </c>
      <c r="H9" s="639"/>
    </row>
    <row r="10" spans="1:8" ht="18" customHeight="1">
      <c r="A10" s="52" t="s">
        <v>393</v>
      </c>
      <c r="B10" s="120" t="s">
        <v>267</v>
      </c>
      <c r="C10" s="1074" t="s">
        <v>108</v>
      </c>
      <c r="D10" s="1062" t="s">
        <v>108</v>
      </c>
      <c r="E10" s="1061" t="s">
        <v>108</v>
      </c>
      <c r="F10" s="1062" t="s">
        <v>108</v>
      </c>
      <c r="G10" s="1074" t="s">
        <v>108</v>
      </c>
      <c r="H10" s="657" t="s">
        <v>108</v>
      </c>
    </row>
    <row r="11" spans="1:8" ht="22.9" customHeight="1">
      <c r="A11" s="16" t="s">
        <v>394</v>
      </c>
      <c r="B11" s="120" t="s">
        <v>288</v>
      </c>
      <c r="C11" s="1073">
        <f>'4a'!C24</f>
        <v>505427</v>
      </c>
      <c r="D11" s="972"/>
      <c r="E11" s="964">
        <f>'4a'!E24</f>
        <v>500500</v>
      </c>
      <c r="F11" s="972"/>
      <c r="G11" s="1073">
        <f>'4a'!G24</f>
        <v>556513</v>
      </c>
      <c r="H11" s="639"/>
    </row>
    <row r="12" spans="1:8" ht="22.9" customHeight="1">
      <c r="A12" s="16" t="s">
        <v>395</v>
      </c>
      <c r="B12" s="120" t="s">
        <v>289</v>
      </c>
      <c r="C12" s="1073">
        <f>'5'!C25</f>
        <v>1216625</v>
      </c>
      <c r="D12" s="972"/>
      <c r="E12" s="964">
        <f>'5'!E25</f>
        <v>1216625</v>
      </c>
      <c r="F12" s="972"/>
      <c r="G12" s="1073">
        <f>'5'!G25</f>
        <v>1216625</v>
      </c>
      <c r="H12" s="639"/>
    </row>
    <row r="13" spans="1:8" ht="22.9" customHeight="1">
      <c r="A13" s="16" t="s">
        <v>396</v>
      </c>
      <c r="B13" s="120" t="s">
        <v>290</v>
      </c>
      <c r="C13" s="1073">
        <f>'6'!C24</f>
        <v>250000</v>
      </c>
      <c r="D13" s="972"/>
      <c r="E13" s="964">
        <f>'6'!E24</f>
        <v>200000</v>
      </c>
      <c r="F13" s="972"/>
      <c r="G13" s="1073">
        <f>'6'!G24</f>
        <v>350581</v>
      </c>
      <c r="H13" s="639"/>
    </row>
    <row r="14" spans="1:8" ht="13.9" customHeight="1">
      <c r="A14" s="23" t="s">
        <v>397</v>
      </c>
      <c r="B14" s="116"/>
      <c r="C14" s="1075"/>
      <c r="D14" s="1076"/>
      <c r="E14" s="1077"/>
      <c r="F14" s="1076"/>
      <c r="G14" s="1075"/>
      <c r="H14" s="656"/>
    </row>
    <row r="15" spans="1:8" ht="14.25" customHeight="1">
      <c r="A15" s="16" t="s">
        <v>714</v>
      </c>
      <c r="B15" s="120" t="s">
        <v>291</v>
      </c>
      <c r="C15" s="1073">
        <f>'7'!C26</f>
        <v>0</v>
      </c>
      <c r="D15" s="972"/>
      <c r="E15" s="964">
        <f>'7'!E26</f>
        <v>0</v>
      </c>
      <c r="F15" s="972"/>
      <c r="G15" s="1073">
        <f>'7'!G26</f>
        <v>0</v>
      </c>
      <c r="H15" s="639"/>
    </row>
    <row r="16" spans="1:8" ht="12.75" customHeight="1">
      <c r="A16" s="23" t="s">
        <v>397</v>
      </c>
      <c r="B16" s="116"/>
      <c r="C16" s="1075"/>
      <c r="D16" s="1076"/>
      <c r="E16" s="1077"/>
      <c r="F16" s="1076"/>
      <c r="G16" s="1075"/>
      <c r="H16" s="656"/>
    </row>
    <row r="17" spans="1:9" ht="15.75" customHeight="1">
      <c r="A17" s="16" t="s">
        <v>398</v>
      </c>
      <c r="B17" s="120" t="s">
        <v>292</v>
      </c>
      <c r="C17" s="1073">
        <f>'8'!C24</f>
        <v>0</v>
      </c>
      <c r="D17" s="972"/>
      <c r="E17" s="1073">
        <f>'8'!E24</f>
        <v>0</v>
      </c>
      <c r="F17" s="972"/>
      <c r="G17" s="1073">
        <f>'8'!G24</f>
        <v>0</v>
      </c>
      <c r="H17" s="639"/>
    </row>
    <row r="18" spans="1:9" ht="12" customHeight="1">
      <c r="A18" s="23" t="s">
        <v>397</v>
      </c>
      <c r="B18" s="116"/>
      <c r="C18" s="1075"/>
      <c r="D18" s="1076"/>
      <c r="E18" s="1075"/>
      <c r="F18" s="1076"/>
      <c r="G18" s="1075"/>
      <c r="H18" s="656"/>
    </row>
    <row r="19" spans="1:9" ht="15" customHeight="1">
      <c r="A19" s="16" t="s">
        <v>399</v>
      </c>
      <c r="B19" s="120" t="s">
        <v>293</v>
      </c>
      <c r="C19" s="1073">
        <f>'9a'!C24</f>
        <v>35192</v>
      </c>
      <c r="D19" s="972"/>
      <c r="E19" s="1073">
        <f>'9a'!E24</f>
        <v>37388</v>
      </c>
      <c r="F19" s="972"/>
      <c r="G19" s="1073">
        <f>'9a'!G24</f>
        <v>37388</v>
      </c>
      <c r="H19" s="639"/>
    </row>
    <row r="20" spans="1:9" ht="15" customHeight="1">
      <c r="A20" s="23" t="s">
        <v>397</v>
      </c>
      <c r="B20" s="116"/>
      <c r="C20" s="1075"/>
      <c r="D20" s="1076"/>
      <c r="E20" s="1075"/>
      <c r="F20" s="1076"/>
      <c r="G20" s="1075"/>
      <c r="H20" s="656"/>
    </row>
    <row r="21" spans="1:9" ht="14.45" customHeight="1" thickBot="1">
      <c r="A21" s="16" t="s">
        <v>400</v>
      </c>
      <c r="B21" s="120" t="s">
        <v>294</v>
      </c>
      <c r="C21" s="1078">
        <f>'10a'!C24</f>
        <v>3322000</v>
      </c>
      <c r="D21" s="1079"/>
      <c r="E21" s="1078">
        <f>'10a'!E24</f>
        <v>3096610</v>
      </c>
      <c r="F21" s="1079"/>
      <c r="G21" s="1078">
        <f>'10a'!G24</f>
        <v>3049224</v>
      </c>
      <c r="H21" s="669"/>
    </row>
    <row r="22" spans="1:9" ht="22.9" customHeight="1" thickBot="1">
      <c r="A22" s="48" t="s">
        <v>401</v>
      </c>
      <c r="B22" s="120" t="s">
        <v>295</v>
      </c>
      <c r="C22" s="1078">
        <f>SUM(C11:C21)</f>
        <v>5329244</v>
      </c>
      <c r="D22" s="1079"/>
      <c r="E22" s="1078">
        <f>SUM(E11:E21)</f>
        <v>5051123</v>
      </c>
      <c r="F22" s="1079"/>
      <c r="G22" s="1078">
        <f>SUM(G11:G21)</f>
        <v>5210331</v>
      </c>
      <c r="H22" s="669"/>
    </row>
    <row r="23" spans="1:9" ht="22.9" customHeight="1" thickBot="1">
      <c r="A23" s="48" t="s">
        <v>402</v>
      </c>
      <c r="B23" s="148" t="s">
        <v>592</v>
      </c>
      <c r="C23" s="1078">
        <v>481000</v>
      </c>
      <c r="D23" s="1079"/>
      <c r="E23" s="1078">
        <v>436000</v>
      </c>
      <c r="F23" s="1079"/>
      <c r="G23" s="1078">
        <v>445703</v>
      </c>
      <c r="H23" s="669"/>
      <c r="I23" s="437"/>
    </row>
    <row r="24" spans="1:9" ht="22.9" customHeight="1">
      <c r="A24" s="48" t="s">
        <v>403</v>
      </c>
      <c r="B24" s="120" t="s">
        <v>296</v>
      </c>
      <c r="C24" s="1073">
        <f>C23+C22+C9+C8</f>
        <v>7460244</v>
      </c>
      <c r="D24" s="972"/>
      <c r="E24" s="1080">
        <f>E23+E22+E9+E8</f>
        <v>6837123</v>
      </c>
      <c r="F24" s="972"/>
      <c r="G24" s="1073">
        <f>G23+G22+G9+G8</f>
        <v>7006034</v>
      </c>
      <c r="H24" s="639"/>
    </row>
    <row r="25" spans="1:9" ht="22.9" customHeight="1">
      <c r="A25" s="48" t="s">
        <v>404</v>
      </c>
      <c r="B25" s="120" t="s">
        <v>267</v>
      </c>
      <c r="C25" s="1073"/>
      <c r="D25" s="972"/>
      <c r="E25" s="1073"/>
      <c r="F25" s="972"/>
      <c r="G25" s="1073"/>
      <c r="H25" s="639"/>
    </row>
    <row r="26" spans="1:9" ht="22.9" customHeight="1">
      <c r="A26" s="16" t="s">
        <v>405</v>
      </c>
      <c r="B26" s="148" t="s">
        <v>593</v>
      </c>
      <c r="C26" s="1073">
        <v>14684869</v>
      </c>
      <c r="D26" s="970"/>
      <c r="E26" s="964">
        <v>14811959</v>
      </c>
      <c r="F26" s="972"/>
      <c r="G26" s="1074" t="s">
        <v>108</v>
      </c>
      <c r="H26" s="657" t="s">
        <v>108</v>
      </c>
    </row>
    <row r="27" spans="1:9" ht="22.9" customHeight="1">
      <c r="A27" s="16" t="s">
        <v>406</v>
      </c>
      <c r="B27" s="148" t="s">
        <v>627</v>
      </c>
      <c r="C27" s="1081">
        <v>0</v>
      </c>
      <c r="D27" s="1082"/>
      <c r="E27" s="1083" t="s">
        <v>1317</v>
      </c>
      <c r="F27" s="1082"/>
      <c r="G27" s="1084" t="s">
        <v>108</v>
      </c>
      <c r="H27" s="657" t="s">
        <v>108</v>
      </c>
    </row>
    <row r="28" spans="1:9" ht="22.9" customHeight="1" thickBot="1">
      <c r="A28" s="590" t="s">
        <v>923</v>
      </c>
      <c r="B28" s="148" t="s">
        <v>924</v>
      </c>
      <c r="C28" s="1078">
        <v>408070</v>
      </c>
      <c r="D28" s="1079"/>
      <c r="E28" s="984">
        <v>427810</v>
      </c>
      <c r="F28" s="1079"/>
      <c r="G28" s="1085" t="s">
        <v>108</v>
      </c>
      <c r="H28" s="657" t="s">
        <v>108</v>
      </c>
    </row>
    <row r="29" spans="1:9" ht="22.9" customHeight="1" thickBot="1">
      <c r="A29" s="48" t="s">
        <v>407</v>
      </c>
      <c r="B29" s="120" t="s">
        <v>297</v>
      </c>
      <c r="C29" s="1078">
        <f>SUM(C26:C28)</f>
        <v>15092939</v>
      </c>
      <c r="D29" s="1079"/>
      <c r="E29" s="1086">
        <f>SUM(E26:E28)</f>
        <v>15239769</v>
      </c>
      <c r="F29" s="1079"/>
      <c r="G29" s="1078">
        <v>15036019</v>
      </c>
      <c r="H29" s="670"/>
    </row>
    <row r="30" spans="1:9" ht="22.9" customHeight="1" thickBot="1">
      <c r="A30" s="51" t="s">
        <v>408</v>
      </c>
      <c r="B30" s="114" t="s">
        <v>298</v>
      </c>
      <c r="C30" s="1087">
        <f>C29+C24</f>
        <v>22553183</v>
      </c>
      <c r="D30" s="974"/>
      <c r="E30" s="1087">
        <f>E29+E24</f>
        <v>22076892</v>
      </c>
      <c r="F30" s="974"/>
      <c r="G30" s="1087">
        <f>G29+G24</f>
        <v>22042053</v>
      </c>
      <c r="H30" s="646"/>
    </row>
    <row r="31" spans="1:9" ht="9" customHeight="1" thickTop="1"/>
    <row r="32" spans="1:9" ht="22.9" customHeight="1">
      <c r="B32" s="108" t="s">
        <v>409</v>
      </c>
    </row>
    <row r="33" spans="1:3" ht="22.9" customHeight="1">
      <c r="A33" s="1"/>
      <c r="B33" s="1"/>
      <c r="C33" s="919">
        <f>+'29'!D31</f>
        <v>22553183</v>
      </c>
    </row>
    <row r="34" spans="1:3" ht="22.9" customHeight="1">
      <c r="C34" s="976"/>
    </row>
    <row r="35" spans="1:3" ht="22.9" customHeight="1"/>
    <row r="36" spans="1:3" ht="22.9" customHeight="1"/>
    <row r="37" spans="1:3" ht="22.9" customHeight="1"/>
    <row r="38" spans="1:3" ht="22.9" customHeight="1"/>
    <row r="39" spans="1:3" ht="22.9" customHeight="1"/>
    <row r="40" spans="1:3" ht="22.9" customHeight="1"/>
    <row r="41" spans="1:3" ht="22.9" customHeight="1"/>
    <row r="42" spans="1:3" ht="22.9" customHeight="1"/>
    <row r="43" spans="1:3" ht="22.9" customHeight="1"/>
    <row r="44" spans="1:3" ht="22.9" customHeight="1"/>
    <row r="45" spans="1:3" ht="22.9" customHeight="1"/>
    <row r="46" spans="1:3" ht="22.9" customHeight="1"/>
    <row r="47" spans="1:3" ht="22.9" customHeight="1"/>
    <row r="48" spans="1:3"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sheetData>
  <mergeCells count="4">
    <mergeCell ref="G3:H3"/>
    <mergeCell ref="C4:D4"/>
    <mergeCell ref="E4:F4"/>
    <mergeCell ref="G4:H4"/>
  </mergeCells>
  <printOptions horizontalCentered="1" verticalCentered="1"/>
  <pageMargins left="0.33300000000000002" right="0.5" top="0.25" bottom="0.46" header="0.5" footer="0.5"/>
  <pageSetup paperSize="5" scale="98" orientation="landscape" r:id="rId1"/>
  <headerFooter alignWithMargins="0"/>
  <rowBreaks count="1" manualBreakCount="1">
    <brk id="3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1274"/>
  <sheetViews>
    <sheetView topLeftCell="A9" workbookViewId="0">
      <selection activeCell="D20" sqref="D20"/>
    </sheetView>
  </sheetViews>
  <sheetFormatPr defaultColWidth="9.77734375" defaultRowHeight="15"/>
  <cols>
    <col min="1" max="1" width="4.21875" style="451" customWidth="1"/>
    <col min="2" max="2" width="36.77734375" style="451" customWidth="1"/>
    <col min="3" max="3" width="8.6640625" style="451" customWidth="1"/>
    <col min="4" max="4" width="13.77734375" style="451" customWidth="1"/>
    <col min="5" max="5" width="2.664062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22" ht="24.95" customHeight="1" thickBot="1">
      <c r="A1" s="837"/>
      <c r="B1" s="838"/>
      <c r="C1" s="838"/>
      <c r="D1" s="839" t="s">
        <v>88</v>
      </c>
      <c r="E1" s="838"/>
      <c r="F1" s="838"/>
      <c r="G1" s="838"/>
      <c r="H1" s="838"/>
      <c r="I1" s="838"/>
      <c r="J1" s="838"/>
      <c r="K1" s="838"/>
      <c r="L1" s="838"/>
      <c r="M1" s="838"/>
      <c r="N1" s="838"/>
      <c r="O1" s="838"/>
    </row>
    <row r="2" spans="1:22" ht="21.75" thickTop="1" thickBot="1">
      <c r="A2" s="840" t="s">
        <v>89</v>
      </c>
      <c r="B2" s="841"/>
      <c r="C2" s="842"/>
      <c r="D2" s="1208" t="s">
        <v>90</v>
      </c>
      <c r="E2" s="1199"/>
      <c r="F2" s="1199"/>
      <c r="G2" s="1199"/>
      <c r="H2" s="1199"/>
      <c r="I2" s="1199"/>
      <c r="J2" s="1199"/>
      <c r="K2" s="1209"/>
      <c r="L2" s="1198" t="s">
        <v>1436</v>
      </c>
      <c r="M2" s="1199"/>
      <c r="N2" s="1199"/>
      <c r="O2" s="1200"/>
    </row>
    <row r="3" spans="1:22" ht="16.5" thickTop="1">
      <c r="A3" s="843"/>
      <c r="B3" s="841"/>
      <c r="C3" s="842" t="s">
        <v>697</v>
      </c>
      <c r="D3" s="844"/>
      <c r="E3" s="841"/>
      <c r="F3" s="844"/>
      <c r="G3" s="841"/>
      <c r="H3" s="1210" t="s">
        <v>1415</v>
      </c>
      <c r="I3" s="1211"/>
      <c r="J3" s="1210" t="s">
        <v>1437</v>
      </c>
      <c r="K3" s="1211"/>
      <c r="L3" s="844"/>
      <c r="M3" s="841"/>
      <c r="N3" s="844"/>
      <c r="O3" s="845"/>
    </row>
    <row r="4" spans="1:22" ht="15.75">
      <c r="A4" s="843"/>
      <c r="B4" s="841" t="s">
        <v>91</v>
      </c>
      <c r="C4" s="842"/>
      <c r="D4" s="844"/>
      <c r="E4" s="841"/>
      <c r="F4" s="844"/>
      <c r="G4" s="841"/>
      <c r="H4" s="1201" t="s">
        <v>92</v>
      </c>
      <c r="I4" s="1202"/>
      <c r="J4" s="1201" t="s">
        <v>93</v>
      </c>
      <c r="K4" s="1202"/>
      <c r="L4" s="1201" t="s">
        <v>94</v>
      </c>
      <c r="M4" s="1202"/>
      <c r="N4" s="1201" t="s">
        <v>95</v>
      </c>
      <c r="O4" s="1205"/>
    </row>
    <row r="5" spans="1:22" ht="16.5" thickBot="1">
      <c r="A5" s="837"/>
      <c r="B5" s="846"/>
      <c r="C5" s="847"/>
      <c r="D5" s="1206" t="s">
        <v>1416</v>
      </c>
      <c r="E5" s="1207"/>
      <c r="F5" s="1212" t="s">
        <v>1357</v>
      </c>
      <c r="G5" s="1204"/>
      <c r="H5" s="1203" t="s">
        <v>96</v>
      </c>
      <c r="I5" s="1204"/>
      <c r="J5" s="1203" t="s">
        <v>97</v>
      </c>
      <c r="K5" s="1204"/>
      <c r="L5" s="1203" t="s">
        <v>98</v>
      </c>
      <c r="M5" s="1204"/>
      <c r="N5" s="838"/>
      <c r="O5" s="848"/>
    </row>
    <row r="6" spans="1:22" ht="24.95" customHeight="1" thickTop="1">
      <c r="A6" s="849" t="s">
        <v>1260</v>
      </c>
      <c r="B6" s="850"/>
      <c r="C6" s="851">
        <v>20</v>
      </c>
      <c r="D6" s="1088"/>
      <c r="E6" s="1089"/>
      <c r="F6" s="1088"/>
      <c r="G6" s="1089"/>
      <c r="H6" s="1088"/>
      <c r="I6" s="1089"/>
      <c r="J6" s="1088"/>
      <c r="K6" s="1089"/>
      <c r="L6" s="1088"/>
      <c r="M6" s="1089"/>
      <c r="N6" s="1090"/>
      <c r="O6" s="1091"/>
      <c r="P6" s="843"/>
      <c r="Q6" s="843"/>
      <c r="R6" s="843"/>
      <c r="S6" s="843"/>
      <c r="T6" s="843"/>
      <c r="U6" s="843"/>
      <c r="V6" s="856"/>
    </row>
    <row r="7" spans="1:22" ht="24.95" customHeight="1">
      <c r="A7" s="857" t="s">
        <v>1086</v>
      </c>
      <c r="B7" s="850"/>
      <c r="C7" s="851" t="s">
        <v>1087</v>
      </c>
      <c r="D7" s="1088"/>
      <c r="E7" s="1089"/>
      <c r="F7" s="1088"/>
      <c r="G7" s="1089"/>
      <c r="H7" s="1088"/>
      <c r="I7" s="1089"/>
      <c r="J7" s="1088"/>
      <c r="K7" s="1089"/>
      <c r="L7" s="1088"/>
      <c r="M7" s="1089"/>
      <c r="N7" s="1090"/>
      <c r="O7" s="1091"/>
    </row>
    <row r="8" spans="1:22" ht="24.95" customHeight="1">
      <c r="A8" s="857"/>
      <c r="B8" s="850" t="s">
        <v>99</v>
      </c>
      <c r="C8" s="851" t="s">
        <v>1182</v>
      </c>
      <c r="D8" s="1088">
        <v>18776</v>
      </c>
      <c r="E8" s="1089"/>
      <c r="F8" s="1088">
        <v>18300</v>
      </c>
      <c r="G8" s="1089"/>
      <c r="H8" s="1088"/>
      <c r="I8" s="1089"/>
      <c r="J8" s="1088">
        <v>19072</v>
      </c>
      <c r="K8" s="1089"/>
      <c r="L8" s="1088">
        <v>19072</v>
      </c>
      <c r="M8" s="1089"/>
      <c r="N8" s="1090">
        <f>J8-L8</f>
        <v>0</v>
      </c>
      <c r="O8" s="1091"/>
    </row>
    <row r="9" spans="1:22" ht="24.95" customHeight="1">
      <c r="A9" s="857"/>
      <c r="B9" s="850" t="s">
        <v>100</v>
      </c>
      <c r="C9" s="851" t="s">
        <v>1183</v>
      </c>
      <c r="D9" s="1088">
        <v>2500</v>
      </c>
      <c r="E9" s="1089" t="s">
        <v>87</v>
      </c>
      <c r="F9" s="1088">
        <v>3000</v>
      </c>
      <c r="G9" s="1089"/>
      <c r="H9" s="1088"/>
      <c r="I9" s="1089"/>
      <c r="J9" s="1088">
        <v>3000</v>
      </c>
      <c r="K9" s="1089"/>
      <c r="L9" s="1088">
        <v>475</v>
      </c>
      <c r="M9" s="1089"/>
      <c r="N9" s="1090">
        <f t="shared" ref="N9:N19" si="0">J9-L9</f>
        <v>2525</v>
      </c>
      <c r="O9" s="1091"/>
    </row>
    <row r="10" spans="1:22" ht="24.95" customHeight="1">
      <c r="A10" s="857" t="s">
        <v>1088</v>
      </c>
      <c r="B10" s="850"/>
      <c r="C10" s="851" t="s">
        <v>1089</v>
      </c>
      <c r="D10" s="1088"/>
      <c r="E10" s="1089"/>
      <c r="F10" s="1088"/>
      <c r="G10" s="1089"/>
      <c r="H10" s="1088"/>
      <c r="I10" s="1089"/>
      <c r="J10" s="1088"/>
      <c r="K10" s="1089"/>
      <c r="L10" s="1088"/>
      <c r="M10" s="1089"/>
      <c r="N10" s="1090"/>
      <c r="O10" s="1091"/>
    </row>
    <row r="11" spans="1:22" ht="24.95" customHeight="1">
      <c r="A11" s="857"/>
      <c r="B11" s="850" t="s">
        <v>99</v>
      </c>
      <c r="C11" s="851" t="s">
        <v>1179</v>
      </c>
      <c r="D11" s="1088">
        <v>96910</v>
      </c>
      <c r="E11" s="1089"/>
      <c r="F11" s="1088">
        <v>85544</v>
      </c>
      <c r="G11" s="1089"/>
      <c r="H11" s="1088"/>
      <c r="I11" s="1089"/>
      <c r="J11" s="1088">
        <v>93412</v>
      </c>
      <c r="K11" s="1089"/>
      <c r="L11" s="1088">
        <v>93412</v>
      </c>
      <c r="M11" s="1089"/>
      <c r="N11" s="1090">
        <f t="shared" si="0"/>
        <v>0</v>
      </c>
      <c r="O11" s="1091"/>
    </row>
    <row r="12" spans="1:22" ht="24.95" customHeight="1">
      <c r="A12" s="857"/>
      <c r="B12" s="850" t="s">
        <v>100</v>
      </c>
      <c r="C12" s="851" t="s">
        <v>1180</v>
      </c>
      <c r="D12" s="1088">
        <v>14675</v>
      </c>
      <c r="E12" s="1089"/>
      <c r="F12" s="1088">
        <v>14675</v>
      </c>
      <c r="G12" s="1089"/>
      <c r="H12" s="1088"/>
      <c r="I12" s="1089"/>
      <c r="J12" s="1088">
        <v>15656</v>
      </c>
      <c r="K12" s="1089"/>
      <c r="L12" s="1088">
        <v>15656</v>
      </c>
      <c r="M12" s="1089"/>
      <c r="N12" s="1090">
        <f t="shared" si="0"/>
        <v>0</v>
      </c>
      <c r="O12" s="1091"/>
    </row>
    <row r="13" spans="1:22" ht="24.95" customHeight="1">
      <c r="A13" s="857"/>
      <c r="B13" s="850" t="s">
        <v>1090</v>
      </c>
      <c r="C13" s="851" t="s">
        <v>1180</v>
      </c>
      <c r="D13" s="1088">
        <v>29830</v>
      </c>
      <c r="E13" s="1089"/>
      <c r="F13" s="1088">
        <v>24500</v>
      </c>
      <c r="G13" s="1089"/>
      <c r="H13" s="1088"/>
      <c r="I13" s="1089"/>
      <c r="J13" s="1088">
        <v>26420</v>
      </c>
      <c r="K13" s="1089"/>
      <c r="L13" s="1088">
        <v>26420</v>
      </c>
      <c r="M13" s="1089"/>
      <c r="N13" s="1090">
        <f t="shared" si="0"/>
        <v>0</v>
      </c>
      <c r="O13" s="1091"/>
    </row>
    <row r="14" spans="1:22" ht="24.95" customHeight="1">
      <c r="A14" s="857" t="s">
        <v>1091</v>
      </c>
      <c r="B14" s="850"/>
      <c r="C14" s="851" t="s">
        <v>1092</v>
      </c>
      <c r="D14" s="1088"/>
      <c r="E14" s="1089"/>
      <c r="F14" s="1088"/>
      <c r="G14" s="1089"/>
      <c r="H14" s="1088"/>
      <c r="I14" s="1089"/>
      <c r="J14" s="1088"/>
      <c r="K14" s="1089"/>
      <c r="L14" s="1088"/>
      <c r="M14" s="1089"/>
      <c r="N14" s="1090"/>
      <c r="O14" s="1091"/>
    </row>
    <row r="15" spans="1:22" ht="24.95" customHeight="1">
      <c r="A15" s="857"/>
      <c r="B15" s="850" t="s">
        <v>1094</v>
      </c>
      <c r="C15" s="851" t="s">
        <v>1093</v>
      </c>
      <c r="D15" s="1088">
        <v>80000</v>
      </c>
      <c r="E15" s="1089"/>
      <c r="F15" s="1088">
        <v>80000</v>
      </c>
      <c r="G15" s="1089"/>
      <c r="H15" s="1088"/>
      <c r="I15" s="1089"/>
      <c r="J15" s="1088">
        <v>43000</v>
      </c>
      <c r="K15" s="1092"/>
      <c r="L15" s="1093">
        <v>5149</v>
      </c>
      <c r="M15" s="1092"/>
      <c r="N15" s="1094">
        <f t="shared" si="0"/>
        <v>37851</v>
      </c>
      <c r="O15" s="1091"/>
    </row>
    <row r="16" spans="1:22" ht="24.95" customHeight="1">
      <c r="A16" s="857" t="s">
        <v>1095</v>
      </c>
      <c r="B16" s="850"/>
      <c r="C16" s="851" t="s">
        <v>1096</v>
      </c>
      <c r="D16" s="1088"/>
      <c r="E16" s="1095"/>
      <c r="F16" s="1088"/>
      <c r="G16" s="1089"/>
      <c r="H16" s="1088"/>
      <c r="I16" s="1089"/>
      <c r="J16" s="1088"/>
      <c r="K16" s="1089"/>
      <c r="L16" s="1088"/>
      <c r="M16" s="1089"/>
      <c r="N16" s="1090">
        <f t="shared" si="0"/>
        <v>0</v>
      </c>
      <c r="O16" s="1091"/>
    </row>
    <row r="17" spans="1:15" ht="24.95" customHeight="1">
      <c r="A17" s="857"/>
      <c r="B17" s="850" t="s">
        <v>100</v>
      </c>
      <c r="C17" s="851" t="s">
        <v>1181</v>
      </c>
      <c r="D17" s="1088">
        <v>20000</v>
      </c>
      <c r="E17" s="1095"/>
      <c r="F17" s="1088">
        <v>20000</v>
      </c>
      <c r="G17" s="1089"/>
      <c r="H17" s="1088"/>
      <c r="I17" s="1095"/>
      <c r="J17" s="1088">
        <v>20000</v>
      </c>
      <c r="K17" s="1089"/>
      <c r="L17" s="1088">
        <v>7499</v>
      </c>
      <c r="M17" s="1089"/>
      <c r="N17" s="1090">
        <f t="shared" si="0"/>
        <v>12501</v>
      </c>
      <c r="O17" s="1091"/>
    </row>
    <row r="18" spans="1:15" ht="24.95" customHeight="1">
      <c r="A18" s="857" t="s">
        <v>1097</v>
      </c>
      <c r="B18" s="850"/>
      <c r="C18" s="851" t="s">
        <v>1098</v>
      </c>
      <c r="D18" s="1088"/>
      <c r="E18" s="1089"/>
      <c r="F18" s="1088"/>
      <c r="G18" s="1089"/>
      <c r="H18" s="1088"/>
      <c r="I18" s="1089"/>
      <c r="J18" s="1088"/>
      <c r="K18" s="1089"/>
      <c r="L18" s="1088"/>
      <c r="M18" s="1089"/>
      <c r="N18" s="1090"/>
      <c r="O18" s="1091"/>
    </row>
    <row r="19" spans="1:15" ht="24.95" customHeight="1">
      <c r="A19" s="857"/>
      <c r="B19" s="850" t="s">
        <v>99</v>
      </c>
      <c r="C19" s="851" t="s">
        <v>1106</v>
      </c>
      <c r="D19" s="1088">
        <v>16501</v>
      </c>
      <c r="E19" s="1089"/>
      <c r="F19" s="1088">
        <v>16501</v>
      </c>
      <c r="G19" s="1089"/>
      <c r="H19" s="1088"/>
      <c r="I19" s="1089"/>
      <c r="J19" s="1088">
        <v>16501</v>
      </c>
      <c r="K19" s="1089"/>
      <c r="L19" s="1088">
        <v>16408</v>
      </c>
      <c r="M19" s="1089"/>
      <c r="N19" s="1090">
        <f t="shared" si="0"/>
        <v>93</v>
      </c>
      <c r="O19" s="1091"/>
    </row>
    <row r="20" spans="1:15" ht="24.95" customHeight="1">
      <c r="A20" s="857"/>
      <c r="B20" s="850"/>
      <c r="C20" s="851"/>
      <c r="D20" s="1088"/>
      <c r="E20" s="1089"/>
      <c r="F20" s="1088"/>
      <c r="G20" s="1089"/>
      <c r="H20" s="1088"/>
      <c r="I20" s="1089"/>
      <c r="J20" s="1088"/>
      <c r="K20" s="1089"/>
      <c r="L20" s="1088"/>
      <c r="M20" s="1089"/>
      <c r="N20" s="1090"/>
      <c r="O20" s="1091"/>
    </row>
    <row r="21" spans="1:15" ht="24.95" customHeight="1">
      <c r="A21" s="857"/>
      <c r="B21" s="850"/>
      <c r="C21" s="851"/>
      <c r="D21" s="1088"/>
      <c r="E21" s="1089"/>
      <c r="F21" s="1088"/>
      <c r="G21" s="1089"/>
      <c r="H21" s="1088"/>
      <c r="I21" s="1089"/>
      <c r="J21" s="1088"/>
      <c r="K21" s="1089"/>
      <c r="L21" s="1088"/>
      <c r="M21" s="1089"/>
      <c r="N21" s="1090"/>
      <c r="O21" s="1091"/>
    </row>
    <row r="22" spans="1:15" ht="24.95" customHeight="1">
      <c r="A22" s="849"/>
      <c r="B22" s="850"/>
      <c r="C22" s="851"/>
      <c r="D22" s="852"/>
      <c r="E22" s="853"/>
      <c r="F22" s="852"/>
      <c r="G22" s="853"/>
      <c r="H22" s="852"/>
      <c r="I22" s="853"/>
      <c r="J22" s="852"/>
      <c r="K22" s="853"/>
      <c r="L22" s="852"/>
      <c r="M22" s="853"/>
      <c r="N22" s="854"/>
      <c r="O22" s="855"/>
    </row>
    <row r="23" spans="1:15" ht="24.95" customHeight="1" thickBot="1">
      <c r="A23" s="837"/>
      <c r="B23" s="859"/>
      <c r="C23" s="860"/>
      <c r="D23" s="861"/>
      <c r="E23" s="862"/>
      <c r="F23" s="861"/>
      <c r="G23" s="862"/>
      <c r="H23" s="861"/>
      <c r="I23" s="862"/>
      <c r="J23" s="861"/>
      <c r="K23" s="862"/>
      <c r="L23" s="861"/>
      <c r="M23" s="862"/>
      <c r="N23" s="863"/>
      <c r="O23" s="864"/>
    </row>
    <row r="24" spans="1:15" ht="22.9" customHeight="1" thickTop="1">
      <c r="F24" s="865" t="s">
        <v>101</v>
      </c>
    </row>
    <row r="25" spans="1:15" ht="22.9" customHeight="1"/>
    <row r="26" spans="1:15" ht="24.95" customHeight="1">
      <c r="D26" s="866">
        <f>SUM(D6:D23)</f>
        <v>279192</v>
      </c>
      <c r="E26" s="866"/>
      <c r="F26" s="866">
        <f>SUM(F6:F23)</f>
        <v>262520</v>
      </c>
      <c r="G26" s="866"/>
      <c r="H26" s="866">
        <f t="shared" ref="H26:N26" si="1">SUM(H6:H23)</f>
        <v>0</v>
      </c>
      <c r="I26" s="866"/>
      <c r="J26" s="866">
        <f t="shared" si="1"/>
        <v>237061</v>
      </c>
      <c r="K26" s="866"/>
      <c r="L26" s="866">
        <f t="shared" si="1"/>
        <v>184091</v>
      </c>
      <c r="M26" s="866"/>
      <c r="N26" s="866">
        <f t="shared" si="1"/>
        <v>52970</v>
      </c>
    </row>
    <row r="27" spans="1:15" ht="22.9" customHeight="1">
      <c r="C27" s="867" t="s">
        <v>960</v>
      </c>
      <c r="D27" s="868">
        <f>D8+D11+D19</f>
        <v>132187</v>
      </c>
      <c r="E27" s="868"/>
      <c r="F27" s="868">
        <f>F8+F11+F19</f>
        <v>120345</v>
      </c>
      <c r="G27" s="868"/>
      <c r="H27" s="868">
        <f t="shared" ref="H27:N27" si="2">H8+H11+H19</f>
        <v>0</v>
      </c>
      <c r="I27" s="868"/>
      <c r="J27" s="868">
        <f t="shared" si="2"/>
        <v>128985</v>
      </c>
      <c r="K27" s="868"/>
      <c r="L27" s="868">
        <f t="shared" si="2"/>
        <v>128892</v>
      </c>
      <c r="M27" s="868"/>
      <c r="N27" s="868">
        <f t="shared" si="2"/>
        <v>93</v>
      </c>
    </row>
    <row r="28" spans="1:15">
      <c r="C28" s="867" t="s">
        <v>961</v>
      </c>
      <c r="D28" s="868">
        <f>D9+D12+D13+D15+D17</f>
        <v>147005</v>
      </c>
      <c r="E28" s="868"/>
      <c r="F28" s="868">
        <f>F9+F12+F13+F15+F17</f>
        <v>142175</v>
      </c>
      <c r="G28" s="868"/>
      <c r="H28" s="868">
        <f t="shared" ref="H28:N28" si="3">H9+H12+H13+H15+H17</f>
        <v>0</v>
      </c>
      <c r="I28" s="868"/>
      <c r="J28" s="868">
        <f t="shared" si="3"/>
        <v>108076</v>
      </c>
      <c r="K28" s="868"/>
      <c r="L28" s="868">
        <f t="shared" si="3"/>
        <v>55199</v>
      </c>
      <c r="M28" s="868"/>
      <c r="N28" s="868">
        <f t="shared" si="3"/>
        <v>52877</v>
      </c>
    </row>
    <row r="29" spans="1:15" ht="13.9" customHeight="1">
      <c r="D29" s="451">
        <f>D26-D27-D28</f>
        <v>0</v>
      </c>
      <c r="F29" s="451">
        <f>F26-F27-F28</f>
        <v>0</v>
      </c>
      <c r="H29" s="451">
        <f t="shared" ref="H29:N29" si="4">H26-H27-H28</f>
        <v>0</v>
      </c>
      <c r="J29" s="451">
        <f t="shared" si="4"/>
        <v>0</v>
      </c>
      <c r="L29" s="451">
        <f t="shared" si="4"/>
        <v>0</v>
      </c>
      <c r="N29" s="451">
        <f t="shared" si="4"/>
        <v>0</v>
      </c>
    </row>
    <row r="30" spans="1:15" ht="13.9" customHeight="1"/>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2.9" customHeight="1"/>
    <row r="50" ht="22.9" customHeight="1"/>
    <row r="51" ht="24.95"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4.95"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4.95"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2.9" customHeight="1"/>
    <row r="125" ht="22.9" customHeight="1"/>
    <row r="126" ht="22.9" customHeight="1"/>
    <row r="127" ht="22.9" customHeight="1"/>
    <row r="128" ht="13.9" customHeight="1"/>
    <row r="129" ht="13.9" customHeight="1"/>
    <row r="130" ht="13.9"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2.9" customHeight="1"/>
    <row r="150" ht="22.9" customHeight="1"/>
    <row r="151" ht="24.95" customHeight="1"/>
    <row r="152" ht="22.9" customHeight="1"/>
    <row r="153" ht="13.9" customHeight="1"/>
    <row r="154" ht="13.9" customHeight="1"/>
    <row r="155" ht="13.9"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2.9" customHeight="1"/>
    <row r="175" ht="22.9" customHeight="1"/>
    <row r="176" ht="24.95" customHeight="1"/>
    <row r="177" ht="22.9" customHeight="1"/>
    <row r="178" ht="13.9" customHeight="1"/>
    <row r="179" ht="13.9" customHeight="1"/>
    <row r="180" ht="13.9"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15" customHeight="1"/>
    <row r="200" ht="9.9499999999999993" customHeight="1"/>
    <row r="201" ht="22.9" customHeight="1"/>
    <row r="202" ht="24.95" customHeight="1"/>
    <row r="203" ht="22.9" customHeight="1"/>
    <row r="204" ht="13.9" customHeight="1"/>
    <row r="205" ht="13.9" customHeight="1"/>
    <row r="206" ht="13.9"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15" customHeight="1"/>
    <row r="226" ht="12" customHeight="1"/>
    <row r="227" ht="22.9" customHeight="1"/>
    <row r="228" ht="22.9" customHeight="1"/>
    <row r="229" ht="22.9" customHeight="1"/>
    <row r="230" ht="13.9" customHeight="1"/>
    <row r="231" ht="13.9" customHeight="1"/>
    <row r="232" ht="13.9" customHeight="1"/>
    <row r="233" ht="12" customHeight="1"/>
    <row r="234" ht="12.95" customHeight="1"/>
    <row r="235" ht="12" customHeight="1"/>
    <row r="236" ht="12.95" customHeight="1"/>
    <row r="237" ht="24.95" customHeight="1"/>
    <row r="238" ht="24.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2.9" customHeight="1"/>
    <row r="254" ht="22.9" customHeight="1"/>
    <row r="255" ht="24.95" customHeight="1"/>
    <row r="256" ht="22.9" customHeight="1"/>
    <row r="257" ht="13.9" customHeight="1"/>
    <row r="258" ht="13.9" customHeight="1"/>
    <row r="259" ht="13.9" customHeight="1"/>
    <row r="260" ht="24.95" customHeight="1"/>
    <row r="261" ht="24.95" customHeight="1"/>
    <row r="262" ht="24.95" customHeight="1"/>
    <row r="263" ht="24.95" customHeight="1"/>
    <row r="264" ht="24.95" customHeight="1"/>
    <row r="265" ht="24.95" customHeight="1"/>
    <row r="266" ht="24.95" customHeight="1"/>
    <row r="267" ht="24.95" customHeight="1"/>
    <row r="268" ht="24.95" customHeight="1"/>
    <row r="269" ht="24.95" customHeight="1"/>
    <row r="270" ht="24.95" customHeight="1"/>
    <row r="271" ht="24.95" customHeight="1"/>
    <row r="272" ht="24.95" customHeight="1"/>
    <row r="273" ht="24.95" customHeight="1"/>
    <row r="274" ht="12" customHeight="1"/>
    <row r="275" ht="12.95" customHeight="1"/>
    <row r="276" ht="24.95" customHeight="1"/>
    <row r="277" ht="24.95" customHeight="1"/>
    <row r="278" ht="24.95" customHeight="1"/>
    <row r="279" ht="22.9" customHeight="1"/>
    <row r="280" ht="22.9" customHeight="1"/>
    <row r="281" ht="24.95" customHeight="1"/>
    <row r="282" ht="22.9" customHeight="1"/>
    <row r="283" ht="13.9" customHeight="1"/>
    <row r="284" ht="13.9" customHeight="1"/>
    <row r="285" ht="13.9" customHeight="1"/>
    <row r="286" ht="12" customHeight="1"/>
    <row r="287" ht="12.95" customHeight="1"/>
    <row r="288" ht="24.95" customHeight="1"/>
    <row r="289" ht="24.95" customHeight="1"/>
    <row r="290" ht="24.95" customHeight="1"/>
    <row r="291" ht="24.95" customHeight="1"/>
    <row r="292" ht="24.95" customHeight="1"/>
    <row r="293"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2.9" customHeight="1"/>
    <row r="306" ht="22.9" customHeight="1"/>
    <row r="307" ht="24.95" customHeight="1"/>
    <row r="308" ht="22.9" customHeight="1"/>
    <row r="309" ht="13.9" customHeight="1"/>
    <row r="310" ht="13.9" customHeight="1"/>
    <row r="311" ht="13.9" customHeight="1"/>
    <row r="312" ht="12" customHeight="1"/>
    <row r="313" ht="12.95" customHeight="1"/>
    <row r="314" ht="24.95" customHeight="1"/>
    <row r="315" ht="24.95" customHeight="1"/>
    <row r="316" ht="24.95" customHeight="1"/>
    <row r="317" ht="24.95" customHeight="1"/>
    <row r="318"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3" ht="24.95" customHeight="1"/>
    <row r="335" ht="13.9" customHeight="1"/>
    <row r="336" ht="13.9" customHeight="1"/>
    <row r="337" ht="13.9" customHeight="1"/>
    <row r="338" ht="12" customHeight="1"/>
    <row r="339" ht="12.95" customHeight="1"/>
    <row r="340" ht="24.95" customHeight="1"/>
    <row r="341" ht="12" customHeight="1"/>
    <row r="342" ht="12.95" customHeight="1"/>
    <row r="343" ht="22.9" customHeight="1"/>
    <row r="344" ht="12" customHeight="1"/>
    <row r="345" ht="12.95" customHeight="1"/>
    <row r="346" ht="12" customHeight="1"/>
    <row r="347" ht="12.95" customHeight="1"/>
    <row r="348" ht="21" customHeight="1"/>
    <row r="349" ht="21" customHeight="1"/>
    <row r="350" ht="21" customHeight="1"/>
    <row r="351" ht="21" customHeight="1"/>
    <row r="352" ht="21" customHeight="1"/>
    <row r="353" ht="12" customHeight="1"/>
    <row r="354" ht="12.95" customHeight="1"/>
    <row r="355" ht="22.9" customHeight="1"/>
    <row r="356" ht="22.9" customHeight="1"/>
    <row r="357" ht="22.9" customHeight="1"/>
    <row r="358" ht="22.9" customHeight="1"/>
    <row r="359" ht="21" customHeight="1"/>
    <row r="360" ht="12" customHeight="1"/>
    <row r="361" ht="12.95" customHeight="1"/>
    <row r="363" ht="9.9499999999999993" customHeight="1"/>
    <row r="364" ht="24.95" customHeight="1"/>
    <row r="369" ht="24.95" customHeight="1"/>
    <row r="370" ht="24.95"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9" ht="24.95" customHeight="1"/>
    <row r="394" ht="24.95" customHeight="1"/>
    <row r="395" ht="24.95"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15" customHeight="1"/>
    <row r="413" ht="15" customHeight="1"/>
    <row r="414" ht="15" customHeight="1"/>
    <row r="415" ht="24.95" customHeight="1"/>
    <row r="416" ht="24.95" customHeight="1"/>
    <row r="417" ht="13.9" customHeight="1"/>
    <row r="418" ht="13.9" customHeight="1"/>
    <row r="419" ht="13.9" customHeight="1"/>
    <row r="420" ht="24.95" customHeight="1"/>
    <row r="421" ht="24.95" customHeight="1"/>
    <row r="422" ht="24.95" customHeight="1"/>
    <row r="423" ht="24.95" customHeight="1"/>
    <row r="424" ht="24.95" customHeight="1"/>
    <row r="425" ht="24.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15" customHeight="1"/>
    <row r="439" ht="15" customHeight="1"/>
    <row r="440" ht="15" customHeight="1"/>
    <row r="441" ht="24.95" customHeight="1"/>
    <row r="442" ht="24.95" customHeight="1"/>
    <row r="443" ht="13.9" customHeight="1"/>
    <row r="444" ht="13.9" customHeight="1"/>
    <row r="445" ht="13.9" customHeight="1"/>
    <row r="446" ht="24.95" customHeight="1"/>
    <row r="447" ht="24.95" customHeight="1"/>
    <row r="448" ht="24.95" customHeight="1"/>
    <row r="449" ht="24.95" customHeight="1"/>
    <row r="450" ht="24.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15" customHeight="1"/>
    <row r="465" ht="15" customHeight="1"/>
    <row r="466" ht="15" customHeight="1"/>
    <row r="467" ht="24.95" customHeight="1"/>
    <row r="468" ht="24.95" customHeight="1"/>
    <row r="469" ht="13.9" customHeight="1"/>
    <row r="470" ht="13.9" customHeight="1"/>
    <row r="471" ht="13.9" customHeight="1"/>
    <row r="472" ht="24.95" customHeight="1"/>
    <row r="473" ht="24.95" customHeight="1"/>
    <row r="474" ht="24.95"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15" customHeight="1"/>
    <row r="491" ht="15" customHeight="1"/>
    <row r="492" ht="15" customHeight="1"/>
    <row r="493" ht="24.95" customHeight="1"/>
    <row r="494" ht="24.95" customHeight="1"/>
    <row r="495" ht="13.9" customHeight="1"/>
    <row r="496" ht="13.9" customHeight="1"/>
    <row r="497" ht="13.9" customHeight="1"/>
    <row r="498" ht="24.95" customHeight="1"/>
    <row r="499" ht="12" customHeight="1"/>
    <row r="500" ht="12.95" customHeight="1"/>
    <row r="501" ht="24.95" customHeight="1"/>
    <row r="502" ht="24.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15" customHeight="1"/>
    <row r="517" ht="15" customHeight="1"/>
    <row r="518" ht="15" customHeight="1"/>
    <row r="519" ht="24.95" customHeight="1"/>
    <row r="520" ht="24.95" customHeight="1"/>
    <row r="521" ht="13.9" customHeight="1"/>
    <row r="522" ht="13.9" customHeight="1"/>
    <row r="523" ht="13.9" customHeight="1"/>
    <row r="524" ht="12" customHeight="1"/>
    <row r="525" ht="12.95" customHeight="1"/>
    <row r="526" ht="24.95" customHeight="1"/>
    <row r="527" ht="24.95" customHeight="1"/>
    <row r="528" ht="24.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15" customHeight="1"/>
    <row r="543" ht="15" customHeight="1"/>
    <row r="544" ht="15" customHeight="1"/>
    <row r="545" ht="24.95" customHeight="1"/>
    <row r="546" ht="24.95" customHeight="1"/>
    <row r="547" ht="13.9" customHeight="1"/>
    <row r="548" ht="13.9" customHeight="1"/>
    <row r="549" ht="13.9" customHeight="1"/>
    <row r="550" ht="24.95" customHeight="1"/>
    <row r="551" ht="24.95" customHeight="1"/>
    <row r="552" ht="24.95" customHeight="1"/>
    <row r="553" ht="24.95" customHeight="1"/>
    <row r="554" ht="24.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24.95" customHeight="1"/>
    <row r="566" ht="24.95" customHeight="1"/>
    <row r="567" ht="24.95" customHeight="1"/>
    <row r="568" ht="15" customHeight="1"/>
    <row r="569" ht="15" customHeight="1"/>
    <row r="570" ht="15" customHeight="1"/>
    <row r="571" ht="24.95" customHeight="1"/>
    <row r="572" ht="24.95" customHeight="1"/>
    <row r="573" ht="13.9" customHeight="1"/>
    <row r="574" ht="13.9" customHeight="1"/>
    <row r="575" ht="13.9" customHeight="1"/>
    <row r="576" ht="12" customHeight="1"/>
    <row r="577" ht="12.95" customHeight="1"/>
    <row r="578" ht="24.95" customHeight="1"/>
    <row r="579" ht="24.95"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24.95" customHeight="1"/>
    <row r="591" ht="24.95" customHeight="1"/>
    <row r="592" ht="12" customHeight="1"/>
    <row r="593" ht="12.95" customHeight="1"/>
    <row r="594" ht="15" customHeight="1"/>
    <row r="595" ht="15" customHeight="1"/>
    <row r="596" ht="15" customHeight="1"/>
    <row r="597" ht="24.95" customHeight="1"/>
    <row r="598" ht="24.95" customHeight="1"/>
    <row r="599" ht="13.9" customHeight="1"/>
    <row r="600" ht="13.9" customHeight="1"/>
    <row r="601" ht="13.9" customHeight="1"/>
    <row r="602" ht="12" customHeight="1"/>
    <row r="603" ht="12.95" customHeight="1"/>
    <row r="604" ht="24.95" customHeight="1"/>
    <row r="605" ht="24.95"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12" customHeight="1"/>
    <row r="623" ht="24.95" customHeight="1"/>
    <row r="624" ht="24.95" customHeight="1"/>
    <row r="625" ht="13.9" customHeight="1"/>
    <row r="626" ht="13.9" customHeight="1"/>
    <row r="627" ht="13.9" customHeight="1"/>
    <row r="628" ht="12" customHeight="1"/>
    <row r="629" ht="12.95" customHeight="1"/>
    <row r="630" ht="24.95" customHeight="1"/>
    <row r="631" ht="24.95" customHeight="1"/>
    <row r="632" ht="24.95" customHeight="1"/>
    <row r="633" ht="24.95" customHeight="1"/>
    <row r="634" ht="24.95" customHeight="1"/>
    <row r="635" ht="24.95" customHeight="1"/>
    <row r="636" ht="24.95" customHeight="1"/>
    <row r="637" ht="24.95" customHeight="1"/>
    <row r="638" ht="24.95" customHeight="1"/>
    <row r="639" ht="24.95" customHeight="1"/>
    <row r="640" ht="12" customHeight="1"/>
    <row r="641" ht="12.95" customHeight="1"/>
    <row r="642" ht="24.95" customHeight="1"/>
    <row r="643" ht="24.95" customHeight="1"/>
    <row r="644" ht="24.95" customHeight="1"/>
    <row r="645" ht="24.95" customHeight="1"/>
    <row r="646" ht="24.95" customHeight="1"/>
    <row r="647" ht="15" customHeight="1"/>
    <row r="648" ht="15" customHeight="1"/>
    <row r="649" ht="15" customHeight="1"/>
    <row r="650" ht="24.95" customHeight="1"/>
    <row r="651" ht="24.95" customHeight="1"/>
    <row r="652" ht="13.9" customHeight="1"/>
    <row r="653" ht="13.9" customHeight="1"/>
    <row r="654" ht="13.9" customHeight="1"/>
    <row r="655" ht="24.95" customHeight="1"/>
    <row r="656" ht="24.95" customHeight="1"/>
    <row r="657" ht="24.95" customHeight="1"/>
    <row r="658" ht="24.95" customHeight="1"/>
    <row r="659" ht="24.95" customHeight="1"/>
    <row r="660" ht="24.95" customHeight="1"/>
    <row r="661" ht="24.95" customHeight="1"/>
    <row r="662" ht="24.95" customHeight="1"/>
    <row r="663" ht="24.95" customHeight="1"/>
    <row r="664" ht="24.95" customHeight="1"/>
    <row r="665" ht="24.95" customHeight="1"/>
    <row r="666" ht="24.95" customHeight="1"/>
    <row r="667" ht="24.95" customHeight="1"/>
    <row r="668" ht="24.95" customHeight="1"/>
    <row r="669" ht="24.95" customHeight="1"/>
    <row r="670" ht="24.95" customHeight="1"/>
    <row r="671" ht="24.95" customHeight="1"/>
    <row r="672" ht="24.95" customHeight="1"/>
    <row r="673" ht="15" customHeight="1"/>
    <row r="674" ht="15" customHeight="1"/>
    <row r="675" ht="15" customHeight="1"/>
    <row r="676" ht="24.95" customHeight="1"/>
    <row r="677" ht="24.95" customHeight="1"/>
    <row r="678" ht="13.9" customHeight="1"/>
    <row r="679" ht="13.9" customHeight="1"/>
    <row r="680" ht="13.9" customHeight="1"/>
    <row r="681" ht="24.95" customHeight="1"/>
    <row r="682" ht="24.95" customHeight="1"/>
    <row r="683" ht="24.95" customHeight="1"/>
    <row r="684" ht="24.95" customHeight="1"/>
    <row r="685" ht="24.95" customHeight="1"/>
    <row r="686" ht="24.95" customHeight="1"/>
    <row r="687" ht="24.95" customHeight="1"/>
    <row r="688" ht="24.95" customHeight="1"/>
    <row r="689" ht="24.95" customHeight="1"/>
    <row r="690" ht="24.95" customHeight="1"/>
    <row r="691" ht="24.95" customHeight="1"/>
    <row r="692" ht="24.95" customHeight="1"/>
    <row r="693" ht="24.95" customHeight="1"/>
    <row r="694" ht="24.95" customHeight="1"/>
    <row r="695" ht="24.95" customHeight="1"/>
    <row r="696" ht="24.95" customHeight="1"/>
    <row r="697" ht="24.95" customHeight="1"/>
    <row r="698" ht="24.95" customHeight="1"/>
    <row r="699" ht="15" customHeight="1"/>
    <row r="700" ht="15" customHeight="1"/>
    <row r="701" ht="15" customHeight="1"/>
    <row r="702" ht="24.95" customHeight="1"/>
    <row r="703" ht="24.95" customHeight="1"/>
    <row r="704" ht="13.9" customHeight="1"/>
    <row r="705" ht="13.9" customHeight="1"/>
    <row r="706" ht="13.9" customHeight="1"/>
    <row r="707" ht="24.95" customHeight="1"/>
    <row r="708" ht="24.95" customHeight="1"/>
    <row r="709" ht="24.95" customHeight="1"/>
    <row r="710" ht="24.95" customHeight="1"/>
    <row r="711" ht="24.95" customHeight="1"/>
    <row r="712" ht="24.95" customHeight="1"/>
    <row r="713" ht="24.95" customHeight="1"/>
    <row r="714" ht="24.95" customHeight="1"/>
    <row r="715" ht="24.95" customHeight="1"/>
    <row r="716" ht="24.95" customHeight="1"/>
    <row r="717" ht="24.95" customHeight="1"/>
    <row r="718" ht="24.95" customHeight="1"/>
    <row r="719" ht="24.95" customHeight="1"/>
    <row r="720" ht="24.95" customHeight="1"/>
    <row r="721" ht="24.95" customHeight="1"/>
    <row r="722" ht="24.95" customHeight="1"/>
    <row r="723" ht="24.95" customHeight="1"/>
    <row r="724" ht="24.95" customHeight="1"/>
    <row r="725" ht="15" customHeight="1"/>
    <row r="726" ht="15" customHeight="1"/>
    <row r="727" ht="15" customHeight="1"/>
    <row r="728" ht="24.95" customHeight="1"/>
    <row r="729" ht="24.95" customHeight="1"/>
    <row r="730" ht="13.9" customHeight="1"/>
    <row r="731" ht="13.9" customHeight="1"/>
    <row r="732" ht="13.9" customHeight="1"/>
    <row r="733" ht="24.95" customHeight="1"/>
    <row r="734" ht="24.95" customHeight="1"/>
    <row r="735" ht="12" customHeight="1"/>
    <row r="736" ht="12.95" customHeight="1"/>
    <row r="737" ht="12" customHeight="1"/>
    <row r="738" ht="12.95" customHeight="1"/>
    <row r="739" ht="24.95" customHeight="1"/>
    <row r="740" ht="24.95" customHeight="1"/>
    <row r="741" ht="24.95" customHeight="1"/>
    <row r="742" ht="24.95" customHeight="1"/>
    <row r="743" ht="24.95" customHeight="1"/>
    <row r="744" ht="24.95" customHeight="1"/>
    <row r="745" ht="24.95" customHeight="1"/>
    <row r="746" ht="12" customHeight="1"/>
    <row r="747" ht="12.95" customHeight="1"/>
    <row r="748" ht="24.95" customHeight="1"/>
    <row r="749" ht="12" customHeight="1"/>
    <row r="750" ht="12.95" customHeight="1"/>
    <row r="751" ht="24.95" customHeight="1"/>
    <row r="752" ht="12" customHeight="1"/>
    <row r="753" ht="12.95" customHeight="1"/>
    <row r="754" ht="24.95" customHeight="1"/>
    <row r="755" ht="12" customHeight="1"/>
    <row r="756" ht="12.95" customHeight="1"/>
    <row r="757" ht="15" customHeight="1"/>
    <row r="758" ht="15" customHeight="1"/>
    <row r="759" ht="15" customHeight="1"/>
    <row r="760" ht="24.95" customHeight="1"/>
    <row r="765" ht="12" customHeight="1"/>
    <row r="766" ht="12.95" customHeight="1"/>
    <row r="767" ht="24.95" customHeight="1"/>
    <row r="768" ht="24.95" customHeight="1"/>
    <row r="769" ht="24.95" customHeight="1"/>
    <row r="770" ht="24.95" customHeight="1"/>
    <row r="771" ht="24.95" customHeight="1"/>
    <row r="772" ht="24.95" customHeight="1"/>
    <row r="773" ht="12" customHeight="1"/>
    <row r="774" ht="12.95" customHeight="1"/>
    <row r="775" ht="12" customHeight="1"/>
    <row r="776" ht="12.95" customHeight="1"/>
    <row r="777" ht="24.95" customHeight="1"/>
    <row r="778" ht="12" customHeight="1"/>
    <row r="779" ht="12.95" customHeight="1"/>
    <row r="780" ht="12" customHeight="1"/>
    <row r="781" ht="12.95" customHeight="1"/>
    <row r="782" ht="12" customHeight="1"/>
    <row r="783" ht="12.95" customHeight="1"/>
    <row r="784" ht="12" customHeight="1"/>
    <row r="785" ht="12.95" customHeight="1"/>
    <row r="786" ht="24.95" customHeight="1"/>
    <row r="787" ht="12" customHeight="1"/>
    <row r="788" ht="12.95" customHeight="1"/>
    <row r="789" ht="24.95" customHeight="1"/>
    <row r="790" ht="24.95" customHeight="1"/>
    <row r="794" ht="12" customHeight="1"/>
    <row r="795" ht="12.95" customHeight="1"/>
    <row r="796" ht="24.95" customHeight="1"/>
    <row r="797" ht="24.95" customHeight="1"/>
    <row r="798" ht="24.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20" ht="12" customHeight="1"/>
    <row r="821" ht="12.95" customHeight="1"/>
    <row r="822" ht="24.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46" ht="12" customHeight="1"/>
    <row r="847" ht="12.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72" ht="12" customHeight="1"/>
    <row r="873" ht="12.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24.95" customHeight="1"/>
    <row r="901" ht="24.95" customHeight="1"/>
    <row r="902" ht="24.95" customHeight="1"/>
    <row r="903" ht="24.95" customHeight="1"/>
    <row r="904" ht="24.95" customHeight="1"/>
    <row r="905" ht="24.95" customHeight="1"/>
    <row r="906" ht="24.95" customHeight="1"/>
    <row r="907" ht="24.95" customHeight="1"/>
    <row r="908" ht="24.95" customHeight="1"/>
    <row r="909" ht="24.95" customHeight="1"/>
    <row r="910" ht="24.95" customHeight="1"/>
    <row r="911" ht="24.95" customHeight="1"/>
    <row r="912" ht="24.95" customHeight="1"/>
    <row r="913" ht="24.95" customHeight="1"/>
    <row r="914" ht="24.95" customHeight="1"/>
    <row r="915" ht="24.95" customHeight="1"/>
    <row r="923" ht="24.95" customHeight="1"/>
    <row r="924" ht="24.95" customHeight="1"/>
    <row r="925" ht="24.95" customHeight="1"/>
    <row r="926" ht="24.95" customHeight="1"/>
    <row r="927" ht="24.95" customHeight="1"/>
    <row r="928" ht="24.95" customHeight="1"/>
    <row r="929" ht="24.95" customHeight="1"/>
    <row r="930" ht="24.95" customHeight="1"/>
    <row r="931" ht="24.95" customHeight="1"/>
    <row r="932" ht="24.95" customHeight="1"/>
    <row r="933" ht="24.95" customHeight="1"/>
    <row r="934" ht="24.95" customHeight="1"/>
    <row r="935" ht="24.95" customHeight="1"/>
    <row r="936" ht="24.95" customHeight="1"/>
    <row r="937" ht="24.95" customHeight="1"/>
    <row r="938" ht="24.95" customHeight="1"/>
    <row r="939" ht="24.95" customHeight="1"/>
    <row r="940" ht="24.95" customHeight="1"/>
    <row r="948" ht="24.95" customHeight="1"/>
    <row r="949" ht="24.95" customHeight="1"/>
    <row r="950" ht="24.95" customHeight="1"/>
    <row r="951" ht="24.95" customHeight="1"/>
    <row r="952" ht="24.95" customHeight="1"/>
    <row r="953" ht="24.95" customHeight="1"/>
    <row r="954" ht="24.95" customHeight="1"/>
    <row r="955" ht="24.95" customHeight="1"/>
    <row r="956" ht="24.95" customHeight="1"/>
    <row r="957" ht="24.95" customHeight="1"/>
    <row r="958" ht="24.95" customHeight="1"/>
    <row r="959" ht="24.95" customHeight="1"/>
    <row r="960" ht="24.95" customHeight="1"/>
    <row r="961" ht="24.95" customHeight="1"/>
    <row r="962" ht="24.95" customHeight="1"/>
    <row r="963" ht="24.95" customHeight="1"/>
    <row r="964" ht="24.95" customHeight="1"/>
    <row r="965" ht="24.95" customHeight="1"/>
    <row r="973" ht="24.95" customHeight="1"/>
    <row r="974" ht="24.95" customHeight="1"/>
    <row r="975" ht="12" customHeight="1"/>
    <row r="976" ht="12.95" customHeight="1"/>
    <row r="977" ht="12" customHeight="1"/>
    <row r="978" ht="12.95" customHeight="1"/>
    <row r="979" ht="24.95" customHeight="1"/>
    <row r="980" ht="24.95" customHeight="1"/>
    <row r="981" ht="24.95" customHeight="1"/>
    <row r="982" ht="24.95" customHeight="1"/>
    <row r="983" ht="24.95" customHeight="1"/>
    <row r="984" ht="24.95" customHeight="1"/>
    <row r="985" ht="24.95" customHeight="1"/>
    <row r="986" ht="12" customHeight="1"/>
    <row r="987" ht="12.95" customHeight="1"/>
    <row r="988" ht="24.95" customHeight="1"/>
    <row r="989" ht="12" customHeight="1"/>
    <row r="990" ht="12.95" customHeight="1"/>
    <row r="991" ht="24.95" customHeight="1"/>
    <row r="992" ht="12" customHeight="1"/>
    <row r="993" ht="12.95" customHeight="1"/>
    <row r="994" ht="24.95" customHeight="1"/>
    <row r="995" ht="12" customHeight="1"/>
    <row r="996" ht="12.95" customHeight="1"/>
    <row r="1004" ht="12" customHeight="1"/>
    <row r="1005" ht="12.95" customHeight="1"/>
    <row r="1006" ht="24.95" customHeight="1"/>
    <row r="1007" ht="24.95" customHeight="1"/>
    <row r="1008" ht="24.95" customHeight="1"/>
    <row r="1009" ht="24.95" customHeight="1"/>
    <row r="1010" ht="24.95" customHeight="1"/>
    <row r="1011" ht="24.95" customHeight="1"/>
    <row r="1016" ht="24.95" customHeight="1"/>
    <row r="1017" ht="12" customHeight="1"/>
    <row r="1018" ht="12.95" customHeight="1"/>
    <row r="1019" ht="12" customHeight="1"/>
    <row r="1020" ht="12.95" customHeight="1"/>
    <row r="1021" ht="12" customHeight="1"/>
    <row r="1022" ht="12.95" customHeight="1"/>
    <row r="1023" ht="12" customHeight="1"/>
    <row r="1024" ht="12.95" customHeight="1"/>
    <row r="1025" ht="24.95" customHeight="1"/>
    <row r="1026" ht="12" customHeight="1"/>
    <row r="1027" ht="12.95" customHeight="1"/>
    <row r="1028" ht="24.95" customHeight="1"/>
    <row r="1029" ht="24.95" customHeight="1"/>
    <row r="1200" ht="24.95" customHeight="1"/>
    <row r="1201" ht="13.9" customHeight="1"/>
    <row r="1202" ht="13.9" customHeight="1"/>
    <row r="1203" ht="24.95" customHeight="1"/>
    <row r="1204" ht="24.95" customHeight="1"/>
    <row r="1205" ht="24.95" customHeight="1"/>
    <row r="1206" ht="24.95" customHeight="1"/>
    <row r="1207" ht="24.95" customHeight="1"/>
    <row r="1208" ht="24.95" customHeight="1"/>
    <row r="1209" ht="24.95" customHeight="1"/>
    <row r="1210" ht="24.95" customHeight="1"/>
    <row r="1211" ht="24.95" customHeight="1"/>
    <row r="1212" ht="24.95" customHeight="1"/>
    <row r="1213" ht="24.95" customHeight="1"/>
    <row r="1214" ht="24.95" customHeight="1"/>
    <row r="1215" ht="24.95" customHeight="1"/>
    <row r="1216" ht="24.95" customHeight="1"/>
    <row r="1217" ht="24.95" customHeight="1"/>
    <row r="1218" ht="24.95" customHeight="1"/>
    <row r="1219" ht="24.95" customHeight="1"/>
    <row r="1220" ht="24.95" customHeight="1"/>
    <row r="1221" ht="24.95" customHeight="1"/>
    <row r="1222" ht="24.95" customHeight="1"/>
    <row r="1223" ht="24.95" customHeight="1"/>
    <row r="1224" ht="24.95" customHeight="1"/>
    <row r="1225" ht="24.95" customHeight="1"/>
    <row r="1226" ht="24.95" customHeight="1"/>
    <row r="1227" ht="24.95" customHeight="1"/>
    <row r="1228" ht="24.95" customHeight="1"/>
    <row r="1229" ht="24.95" customHeight="1"/>
    <row r="1230" ht="24.95" customHeight="1"/>
    <row r="1231" ht="24.95" customHeight="1"/>
    <row r="1232" ht="24.95" customHeight="1"/>
    <row r="1233" ht="24.95" customHeight="1"/>
    <row r="1234" ht="24.95" customHeight="1"/>
    <row r="1235" ht="24.95" customHeight="1"/>
    <row r="1236" ht="24.95" customHeight="1"/>
    <row r="1237" ht="24.95" customHeight="1"/>
    <row r="1238" ht="24.95" customHeight="1"/>
    <row r="1239" ht="24.95" customHeight="1"/>
    <row r="1240" ht="24.9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sheetData>
  <mergeCells count="13">
    <mergeCell ref="D5:E5"/>
    <mergeCell ref="D2:K2"/>
    <mergeCell ref="J3:K3"/>
    <mergeCell ref="J4:K4"/>
    <mergeCell ref="J5:K5"/>
    <mergeCell ref="H3:I3"/>
    <mergeCell ref="H4:I4"/>
    <mergeCell ref="F5:G5"/>
    <mergeCell ref="L2:O2"/>
    <mergeCell ref="L4:M4"/>
    <mergeCell ref="L5:M5"/>
    <mergeCell ref="N4:O4"/>
    <mergeCell ref="H5:I5"/>
  </mergeCells>
  <phoneticPr fontId="0" type="noConversion"/>
  <printOptions horizontalCentered="1" verticalCentered="1"/>
  <pageMargins left="0.33300000000000002" right="0.5" top="0.25" bottom="0.46" header="0.5" footer="0.5"/>
  <pageSetup paperSize="5" scale="94" orientation="landscape" r:id="rId1"/>
  <headerFooter alignWithMargins="0"/>
  <rowBreaks count="29" manualBreakCount="29">
    <brk id="25" max="16383" man="1"/>
    <brk id="50" max="16383" man="1"/>
    <brk id="75" max="16383" man="1"/>
    <brk id="100" max="16383" man="1"/>
    <brk id="125" max="16383" man="1"/>
    <brk id="150" max="16383" man="1"/>
    <brk id="175" max="16383" man="1"/>
    <brk id="201" max="16383" man="1"/>
    <brk id="227" max="16383" man="1"/>
    <brk id="254" max="16383" man="1"/>
    <brk id="280" max="16383" man="1"/>
    <brk id="306" max="16383" man="1"/>
    <brk id="332" max="16383" man="1"/>
    <brk id="363" max="16383" man="1"/>
    <brk id="388" max="16383" man="1"/>
    <brk id="414" max="16383" man="1"/>
    <brk id="440" max="16383" man="1"/>
    <brk id="466" max="16383" man="1"/>
    <brk id="492" max="16383" man="1"/>
    <brk id="518" max="16383" man="1"/>
    <brk id="544" max="16383" man="1"/>
    <brk id="570" max="16383" man="1"/>
    <brk id="596" max="16383" man="1"/>
    <brk id="622" max="16383" man="1"/>
    <brk id="649" max="16383" man="1"/>
    <brk id="675" max="16383" man="1"/>
    <brk id="701" max="16383" man="1"/>
    <brk id="727" max="16383" man="1"/>
    <brk id="7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249"/>
  <sheetViews>
    <sheetView topLeftCell="A12" workbookViewId="0">
      <selection activeCell="D20" sqref="D20"/>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4.95"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17.2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6.5" customHeight="1">
      <c r="A4" s="843"/>
      <c r="B4" s="869" t="s">
        <v>102</v>
      </c>
      <c r="C4" s="842"/>
      <c r="D4" s="844"/>
      <c r="E4" s="841"/>
      <c r="F4" s="844"/>
      <c r="G4" s="841"/>
      <c r="H4" s="1201" t="s">
        <v>92</v>
      </c>
      <c r="I4" s="1202"/>
      <c r="J4" s="1201" t="s">
        <v>93</v>
      </c>
      <c r="K4" s="1202"/>
      <c r="L4" s="1201" t="s">
        <v>94</v>
      </c>
      <c r="M4" s="1202"/>
      <c r="N4" s="1201" t="s">
        <v>95</v>
      </c>
      <c r="O4" s="1205"/>
    </row>
    <row r="5" spans="1:15" ht="17.2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24.95" customHeight="1" thickTop="1">
      <c r="A6" s="849" t="s">
        <v>1139</v>
      </c>
      <c r="B6" s="850"/>
      <c r="C6" s="851">
        <v>21</v>
      </c>
      <c r="D6" s="870"/>
      <c r="E6" s="871"/>
      <c r="F6" s="870"/>
      <c r="G6" s="871"/>
      <c r="H6" s="870"/>
      <c r="I6" s="871"/>
      <c r="J6" s="870"/>
      <c r="K6" s="871"/>
      <c r="L6" s="870"/>
      <c r="M6" s="871"/>
      <c r="N6" s="852"/>
      <c r="O6" s="872"/>
    </row>
    <row r="7" spans="1:15" ht="24.95" customHeight="1">
      <c r="A7" s="857" t="s">
        <v>1099</v>
      </c>
      <c r="B7" s="850"/>
      <c r="C7" s="851" t="s">
        <v>1100</v>
      </c>
      <c r="D7" s="870"/>
      <c r="E7" s="871"/>
      <c r="F7" s="870"/>
      <c r="G7" s="871"/>
      <c r="H7" s="870"/>
      <c r="I7" s="871"/>
      <c r="J7" s="870"/>
      <c r="K7" s="871"/>
      <c r="L7" s="870"/>
      <c r="M7" s="871"/>
      <c r="N7" s="852"/>
      <c r="O7" s="872"/>
    </row>
    <row r="8" spans="1:15" ht="24.95" customHeight="1">
      <c r="A8" s="857"/>
      <c r="B8" s="850" t="s">
        <v>99</v>
      </c>
      <c r="C8" s="851" t="s">
        <v>1141</v>
      </c>
      <c r="D8" s="1088">
        <v>8951</v>
      </c>
      <c r="E8" s="1089"/>
      <c r="F8" s="1088">
        <v>4266</v>
      </c>
      <c r="G8" s="1089"/>
      <c r="H8" s="1088"/>
      <c r="I8" s="1089"/>
      <c r="J8" s="1088">
        <v>8223</v>
      </c>
      <c r="K8" s="1089"/>
      <c r="L8" s="1088">
        <v>8223</v>
      </c>
      <c r="M8" s="1089"/>
      <c r="N8" s="1093">
        <f>J8-L8</f>
        <v>0</v>
      </c>
      <c r="O8" s="872"/>
    </row>
    <row r="9" spans="1:15" ht="24.95" customHeight="1">
      <c r="A9" s="857"/>
      <c r="B9" s="850" t="s">
        <v>100</v>
      </c>
      <c r="C9" s="851" t="s">
        <v>1142</v>
      </c>
      <c r="D9" s="1088">
        <v>21200</v>
      </c>
      <c r="E9" s="1089"/>
      <c r="F9" s="1088">
        <v>26200</v>
      </c>
      <c r="G9" s="1089"/>
      <c r="H9" s="1088"/>
      <c r="I9" s="1089"/>
      <c r="J9" s="1088">
        <v>26200</v>
      </c>
      <c r="K9" s="1089"/>
      <c r="L9" s="1088">
        <v>4523</v>
      </c>
      <c r="M9" s="1089"/>
      <c r="N9" s="1093">
        <f t="shared" ref="N9:N22" si="0">J9-L9</f>
        <v>21677</v>
      </c>
      <c r="O9" s="872"/>
    </row>
    <row r="10" spans="1:15" ht="24.95" customHeight="1">
      <c r="A10" s="857"/>
      <c r="B10" s="850" t="s">
        <v>1101</v>
      </c>
      <c r="C10" s="851" t="s">
        <v>1142</v>
      </c>
      <c r="D10" s="1088">
        <v>5000</v>
      </c>
      <c r="E10" s="1089"/>
      <c r="F10" s="1088">
        <v>5000</v>
      </c>
      <c r="G10" s="1089"/>
      <c r="H10" s="1088"/>
      <c r="I10" s="1089"/>
      <c r="J10" s="1088">
        <v>5000</v>
      </c>
      <c r="K10" s="1089"/>
      <c r="L10" s="1088">
        <v>4525</v>
      </c>
      <c r="M10" s="1089"/>
      <c r="N10" s="1093">
        <f t="shared" si="0"/>
        <v>475</v>
      </c>
      <c r="O10" s="872"/>
    </row>
    <row r="11" spans="1:15" ht="24.95" customHeight="1">
      <c r="A11" s="857" t="s">
        <v>1143</v>
      </c>
      <c r="B11" s="850"/>
      <c r="C11" s="851" t="s">
        <v>1144</v>
      </c>
      <c r="D11" s="1088"/>
      <c r="E11" s="1089"/>
      <c r="F11" s="1088"/>
      <c r="G11" s="1089"/>
      <c r="H11" s="1088"/>
      <c r="I11" s="1089"/>
      <c r="J11" s="1088"/>
      <c r="K11" s="1089"/>
      <c r="L11" s="1088"/>
      <c r="M11" s="1089"/>
      <c r="N11" s="1088"/>
      <c r="O11" s="872"/>
    </row>
    <row r="12" spans="1:15" ht="24.95" customHeight="1">
      <c r="A12" s="857"/>
      <c r="B12" s="850" t="s">
        <v>99</v>
      </c>
      <c r="C12" s="851" t="s">
        <v>1145</v>
      </c>
      <c r="D12" s="1088">
        <v>9851</v>
      </c>
      <c r="E12" s="1089"/>
      <c r="F12" s="1088">
        <v>9680</v>
      </c>
      <c r="G12" s="1089"/>
      <c r="H12" s="1088"/>
      <c r="I12" s="1089"/>
      <c r="J12" s="1088">
        <v>9680</v>
      </c>
      <c r="K12" s="1089"/>
      <c r="L12" s="1088">
        <v>9570</v>
      </c>
      <c r="M12" s="1089"/>
      <c r="N12" s="1088">
        <f t="shared" si="0"/>
        <v>110</v>
      </c>
      <c r="O12" s="872"/>
    </row>
    <row r="13" spans="1:15" ht="24.95" customHeight="1">
      <c r="A13" s="857"/>
      <c r="B13" s="850" t="s">
        <v>100</v>
      </c>
      <c r="C13" s="851" t="s">
        <v>1146</v>
      </c>
      <c r="D13" s="1088">
        <v>12500</v>
      </c>
      <c r="E13" s="1089"/>
      <c r="F13" s="1088">
        <v>12500</v>
      </c>
      <c r="G13" s="1089"/>
      <c r="H13" s="1088"/>
      <c r="I13" s="1089"/>
      <c r="J13" s="1088">
        <v>12500</v>
      </c>
      <c r="K13" s="1089"/>
      <c r="L13" s="1088">
        <v>8159</v>
      </c>
      <c r="M13" s="1089"/>
      <c r="N13" s="1088">
        <f t="shared" si="0"/>
        <v>4341</v>
      </c>
      <c r="O13" s="872"/>
    </row>
    <row r="14" spans="1:15" ht="24.95" customHeight="1">
      <c r="A14" s="857" t="s">
        <v>1140</v>
      </c>
      <c r="B14" s="850"/>
      <c r="C14" s="851" t="s">
        <v>1100</v>
      </c>
      <c r="D14" s="1088"/>
      <c r="E14" s="1095"/>
      <c r="F14" s="1088"/>
      <c r="G14" s="1089"/>
      <c r="H14" s="1088"/>
      <c r="I14" s="1089"/>
      <c r="J14" s="1088"/>
      <c r="K14" s="1089"/>
      <c r="L14" s="1088"/>
      <c r="M14" s="1089"/>
      <c r="N14" s="1088"/>
      <c r="O14" s="872"/>
    </row>
    <row r="15" spans="1:15" ht="24.95" customHeight="1">
      <c r="A15" s="857"/>
      <c r="B15" s="850" t="s">
        <v>99</v>
      </c>
      <c r="C15" s="851" t="s">
        <v>1141</v>
      </c>
      <c r="D15" s="1088">
        <v>2133</v>
      </c>
      <c r="E15" s="1095"/>
      <c r="F15" s="1088">
        <v>2000</v>
      </c>
      <c r="G15" s="1089"/>
      <c r="H15" s="1088"/>
      <c r="I15" s="1089"/>
      <c r="J15" s="1088">
        <v>2091</v>
      </c>
      <c r="K15" s="1089"/>
      <c r="L15" s="1088">
        <v>2091</v>
      </c>
      <c r="M15" s="1089"/>
      <c r="N15" s="1088">
        <f t="shared" si="0"/>
        <v>0</v>
      </c>
      <c r="O15" s="872"/>
    </row>
    <row r="16" spans="1:15" ht="24.95" customHeight="1">
      <c r="A16" s="857"/>
      <c r="B16" s="850" t="s">
        <v>100</v>
      </c>
      <c r="C16" s="851" t="s">
        <v>1142</v>
      </c>
      <c r="D16" s="1088">
        <v>1500</v>
      </c>
      <c r="E16" s="1089"/>
      <c r="F16" s="1088">
        <v>1500</v>
      </c>
      <c r="G16" s="1089"/>
      <c r="H16" s="1088"/>
      <c r="I16" s="1089"/>
      <c r="J16" s="1088">
        <v>1500</v>
      </c>
      <c r="K16" s="1089"/>
      <c r="L16" s="1088">
        <v>573</v>
      </c>
      <c r="M16" s="1089"/>
      <c r="N16" s="1088">
        <f t="shared" si="0"/>
        <v>927</v>
      </c>
      <c r="O16" s="872"/>
    </row>
    <row r="17" spans="1:15" ht="24.95" customHeight="1">
      <c r="A17" s="857" t="s">
        <v>1217</v>
      </c>
      <c r="B17" s="850"/>
      <c r="C17" s="851" t="s">
        <v>1218</v>
      </c>
      <c r="D17" s="1088"/>
      <c r="E17" s="1089"/>
      <c r="F17" s="1088"/>
      <c r="G17" s="1089"/>
      <c r="H17" s="1088"/>
      <c r="I17" s="1089"/>
      <c r="J17" s="1088"/>
      <c r="K17" s="1089"/>
      <c r="L17" s="1088"/>
      <c r="M17" s="1089"/>
      <c r="N17" s="1088"/>
      <c r="O17" s="872"/>
    </row>
    <row r="18" spans="1:15" ht="24.95" customHeight="1">
      <c r="A18" s="857"/>
      <c r="B18" s="850" t="s">
        <v>99</v>
      </c>
      <c r="C18" s="851" t="s">
        <v>1219</v>
      </c>
      <c r="D18" s="1088">
        <v>11730</v>
      </c>
      <c r="E18" s="1089"/>
      <c r="F18" s="1088">
        <v>11500</v>
      </c>
      <c r="G18" s="1089"/>
      <c r="H18" s="1088"/>
      <c r="I18" s="1095"/>
      <c r="J18" s="1088">
        <v>11500</v>
      </c>
      <c r="K18" s="1089"/>
      <c r="L18" s="1088">
        <v>10132</v>
      </c>
      <c r="M18" s="1089"/>
      <c r="N18" s="1088">
        <f t="shared" si="0"/>
        <v>1368</v>
      </c>
      <c r="O18" s="872"/>
    </row>
    <row r="19" spans="1:15" ht="24.95" customHeight="1">
      <c r="A19" s="857"/>
      <c r="B19" s="850" t="s">
        <v>100</v>
      </c>
      <c r="C19" s="851" t="s">
        <v>1220</v>
      </c>
      <c r="D19" s="1088">
        <v>136100</v>
      </c>
      <c r="E19" s="1089"/>
      <c r="F19" s="1088">
        <v>144100</v>
      </c>
      <c r="G19" s="1089"/>
      <c r="H19" s="1088"/>
      <c r="I19" s="1089"/>
      <c r="J19" s="1088">
        <v>144100</v>
      </c>
      <c r="K19" s="1089"/>
      <c r="L19" s="1088">
        <v>97170</v>
      </c>
      <c r="M19" s="1089"/>
      <c r="N19" s="1088">
        <f t="shared" si="0"/>
        <v>46930</v>
      </c>
      <c r="O19" s="872"/>
    </row>
    <row r="20" spans="1:15" ht="24.95" customHeight="1">
      <c r="A20" s="857" t="s">
        <v>1147</v>
      </c>
      <c r="B20" s="850"/>
      <c r="C20" s="851" t="s">
        <v>1148</v>
      </c>
      <c r="D20" s="1088"/>
      <c r="E20" s="1089"/>
      <c r="F20" s="1088"/>
      <c r="G20" s="1089"/>
      <c r="H20" s="1088"/>
      <c r="I20" s="1089"/>
      <c r="J20" s="1088"/>
      <c r="K20" s="1089"/>
      <c r="L20" s="1088"/>
      <c r="M20" s="1089"/>
      <c r="N20" s="1088"/>
      <c r="O20" s="872"/>
    </row>
    <row r="21" spans="1:15" ht="24.95" customHeight="1">
      <c r="A21" s="857"/>
      <c r="B21" s="850" t="s">
        <v>99</v>
      </c>
      <c r="C21" s="873" t="s">
        <v>1149</v>
      </c>
      <c r="D21" s="1088">
        <v>2724</v>
      </c>
      <c r="E21" s="1089"/>
      <c r="F21" s="1088">
        <v>2670</v>
      </c>
      <c r="G21" s="1089"/>
      <c r="H21" s="1088"/>
      <c r="I21" s="1089"/>
      <c r="J21" s="1088">
        <v>2670</v>
      </c>
      <c r="K21" s="1089"/>
      <c r="L21" s="1088">
        <v>2633</v>
      </c>
      <c r="M21" s="1089"/>
      <c r="N21" s="1088">
        <f t="shared" si="0"/>
        <v>37</v>
      </c>
      <c r="O21" s="872"/>
    </row>
    <row r="22" spans="1:15" ht="24.95" customHeight="1">
      <c r="A22" s="857"/>
      <c r="B22" s="850" t="s">
        <v>100</v>
      </c>
      <c r="C22" s="851" t="s">
        <v>1150</v>
      </c>
      <c r="D22" s="1088">
        <v>1100</v>
      </c>
      <c r="E22" s="1089"/>
      <c r="F22" s="1088">
        <v>1100</v>
      </c>
      <c r="G22" s="1089"/>
      <c r="H22" s="1088"/>
      <c r="I22" s="1089"/>
      <c r="J22" s="1088">
        <v>1100</v>
      </c>
      <c r="K22" s="1089"/>
      <c r="L22" s="1088">
        <v>1015</v>
      </c>
      <c r="M22" s="1089"/>
      <c r="N22" s="1088">
        <f t="shared" si="0"/>
        <v>85</v>
      </c>
      <c r="O22" s="872"/>
    </row>
    <row r="23" spans="1:15" ht="24.95" customHeight="1" thickBot="1">
      <c r="A23" s="874"/>
      <c r="B23" s="875"/>
      <c r="C23" s="917"/>
      <c r="D23" s="877"/>
      <c r="E23" s="878"/>
      <c r="F23" s="877"/>
      <c r="G23" s="878"/>
      <c r="H23" s="877"/>
      <c r="I23" s="878"/>
      <c r="J23" s="877"/>
      <c r="K23" s="878"/>
      <c r="L23" s="877"/>
      <c r="M23" s="878"/>
      <c r="N23" s="863"/>
      <c r="O23" s="879"/>
    </row>
    <row r="24" spans="1:15" ht="22.9" customHeight="1" thickTop="1">
      <c r="F24" s="865" t="s">
        <v>104</v>
      </c>
    </row>
    <row r="25" spans="1:15" ht="22.9" customHeight="1"/>
    <row r="26" spans="1:15" ht="24.95" customHeight="1">
      <c r="D26" s="866">
        <f>SUM(D6:D23)</f>
        <v>212789</v>
      </c>
      <c r="E26" s="866"/>
      <c r="F26" s="866">
        <f>SUM(F6:F23)</f>
        <v>220516</v>
      </c>
      <c r="G26" s="866"/>
      <c r="H26" s="866">
        <f t="shared" ref="H26:N26" si="1">SUM(H6:H23)</f>
        <v>0</v>
      </c>
      <c r="I26" s="866"/>
      <c r="J26" s="866">
        <f t="shared" si="1"/>
        <v>224564</v>
      </c>
      <c r="K26" s="866"/>
      <c r="L26" s="866">
        <f t="shared" si="1"/>
        <v>148614</v>
      </c>
      <c r="M26" s="866"/>
      <c r="N26" s="866">
        <f t="shared" si="1"/>
        <v>75950</v>
      </c>
    </row>
    <row r="27" spans="1:15" ht="22.9" customHeight="1">
      <c r="C27" s="867" t="s">
        <v>960</v>
      </c>
      <c r="D27" s="866">
        <f>D8+D12+D15+D18+D21</f>
        <v>35389</v>
      </c>
      <c r="E27" s="866"/>
      <c r="F27" s="866">
        <f>F8+F12+F15+F18+F21</f>
        <v>30116</v>
      </c>
      <c r="G27" s="866"/>
      <c r="H27" s="866">
        <f t="shared" ref="H27:N27" si="2">H8+H12+H15+H18+H21</f>
        <v>0</v>
      </c>
      <c r="I27" s="866"/>
      <c r="J27" s="866">
        <f t="shared" si="2"/>
        <v>34164</v>
      </c>
      <c r="K27" s="866"/>
      <c r="L27" s="866">
        <f t="shared" si="2"/>
        <v>32649</v>
      </c>
      <c r="M27" s="866"/>
      <c r="N27" s="866">
        <f t="shared" si="2"/>
        <v>1515</v>
      </c>
      <c r="O27" s="866"/>
    </row>
    <row r="28" spans="1:15">
      <c r="C28" s="867" t="s">
        <v>961</v>
      </c>
      <c r="D28" s="866">
        <f>D9+D10+D13+D16+D19+D22+D23</f>
        <v>177400</v>
      </c>
      <c r="E28" s="866"/>
      <c r="F28" s="866">
        <f>F9+F10+F13+F16+F19+F22</f>
        <v>190400</v>
      </c>
      <c r="G28" s="866"/>
      <c r="H28" s="866">
        <f t="shared" ref="H28:N28" si="3">H9+H10+H13+H16+H19+H22</f>
        <v>0</v>
      </c>
      <c r="I28" s="866"/>
      <c r="J28" s="866">
        <f t="shared" si="3"/>
        <v>190400</v>
      </c>
      <c r="K28" s="866"/>
      <c r="L28" s="866">
        <f t="shared" si="3"/>
        <v>115965</v>
      </c>
      <c r="M28" s="866"/>
      <c r="N28" s="866">
        <f t="shared" si="3"/>
        <v>74435</v>
      </c>
      <c r="O28" s="866"/>
    </row>
    <row r="29" spans="1:15" ht="13.9" customHeight="1">
      <c r="D29" s="866">
        <f>D26-D27-D28</f>
        <v>0</v>
      </c>
      <c r="E29" s="866"/>
      <c r="F29" s="866">
        <f>F26-F27-F28</f>
        <v>0</v>
      </c>
      <c r="G29" s="866"/>
      <c r="H29" s="866">
        <f t="shared" ref="H29:N29" si="4">H26-H27-H28</f>
        <v>0</v>
      </c>
      <c r="I29" s="866"/>
      <c r="J29" s="866">
        <f t="shared" si="4"/>
        <v>0</v>
      </c>
      <c r="K29" s="866"/>
      <c r="L29" s="866">
        <f t="shared" si="4"/>
        <v>0</v>
      </c>
      <c r="M29" s="866"/>
      <c r="N29" s="866">
        <f t="shared" si="4"/>
        <v>0</v>
      </c>
    </row>
    <row r="30" spans="1:15" ht="13.9" customHeight="1">
      <c r="D30" s="866"/>
      <c r="E30" s="866"/>
      <c r="F30" s="866"/>
      <c r="G30" s="866"/>
      <c r="H30" s="866"/>
      <c r="I30" s="866"/>
      <c r="J30" s="866"/>
      <c r="K30" s="866"/>
      <c r="L30" s="866"/>
      <c r="M30" s="866"/>
      <c r="N30" s="866"/>
    </row>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2.9" customHeight="1"/>
    <row r="50" ht="22.9" customHeight="1"/>
    <row r="51" ht="24.95"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4.95"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2.9"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2.9" customHeight="1"/>
    <row r="125" ht="22.9" customHeight="1"/>
    <row r="126" ht="24.95" customHeight="1"/>
    <row r="127" ht="22.9" customHeight="1"/>
    <row r="128" ht="13.9" customHeight="1"/>
    <row r="129" ht="13.9" customHeight="1"/>
    <row r="130" ht="13.9"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2.9" customHeight="1"/>
    <row r="150" ht="22.9" customHeight="1"/>
    <row r="151" ht="24.95" customHeight="1"/>
    <row r="152" ht="22.9" customHeight="1"/>
    <row r="153" ht="13.9" customHeight="1"/>
    <row r="154" ht="13.9" customHeight="1"/>
    <row r="155" ht="13.9"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15" customHeight="1"/>
    <row r="175" ht="9.9499999999999993" customHeight="1"/>
    <row r="176" ht="22.9" customHeight="1"/>
    <row r="177" ht="24.95" customHeight="1"/>
    <row r="178" ht="22.9" customHeight="1"/>
    <row r="179" ht="13.9" customHeight="1"/>
    <row r="180" ht="13.9" customHeight="1"/>
    <row r="181" ht="13.9"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15" customHeight="1"/>
    <row r="201" ht="12" customHeight="1"/>
    <row r="202" ht="22.9" customHeight="1"/>
    <row r="203" ht="22.9" customHeight="1"/>
    <row r="204" ht="22.9" customHeight="1"/>
    <row r="205" ht="13.9" customHeight="1"/>
    <row r="206" ht="13.9" customHeight="1"/>
    <row r="207" ht="13.9" customHeight="1"/>
    <row r="208" ht="12" customHeight="1"/>
    <row r="209" ht="12.95" customHeight="1"/>
    <row r="210" ht="12" customHeight="1"/>
    <row r="211" ht="12.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2.9" customHeight="1"/>
    <row r="229" ht="22.9" customHeight="1"/>
    <row r="230" ht="24.95" customHeight="1"/>
    <row r="231" ht="22.9" customHeight="1"/>
    <row r="232" ht="13.9" customHeight="1"/>
    <row r="233" ht="13.9" customHeight="1"/>
    <row r="234" ht="13.9" customHeight="1"/>
    <row r="235" ht="24.95" customHeight="1"/>
    <row r="236" ht="24.95" customHeight="1"/>
    <row r="237" ht="24.95" customHeight="1"/>
    <row r="238" ht="24.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12" customHeight="1"/>
    <row r="250" ht="12.95" customHeight="1"/>
    <row r="251" ht="24.95" customHeight="1"/>
    <row r="252" ht="24.95" customHeight="1"/>
    <row r="253" ht="24.95" customHeight="1"/>
    <row r="254" ht="22.9" customHeight="1"/>
    <row r="255" ht="22.9" customHeight="1"/>
    <row r="256" ht="24.95" customHeight="1"/>
    <row r="257" ht="22.9" customHeight="1"/>
    <row r="258" ht="13.9" customHeight="1"/>
    <row r="259" ht="13.9" customHeight="1"/>
    <row r="260" ht="13.9" customHeight="1"/>
    <row r="261" ht="12" customHeight="1"/>
    <row r="262" ht="12.95" customHeight="1"/>
    <row r="263" ht="24.95" customHeight="1"/>
    <row r="264" ht="24.95" customHeight="1"/>
    <row r="265" ht="24.95" customHeight="1"/>
    <row r="266" ht="24.95" customHeight="1"/>
    <row r="267" ht="24.95" customHeight="1"/>
    <row r="268" ht="24.95" customHeight="1"/>
    <row r="269" ht="24.95" customHeight="1"/>
    <row r="270" ht="24.95" customHeight="1"/>
    <row r="271" ht="24.95" customHeight="1"/>
    <row r="272" ht="24.95" customHeight="1"/>
    <row r="273" ht="24.95" customHeight="1"/>
    <row r="274" ht="24.95" customHeight="1"/>
    <row r="275" ht="24.95" customHeight="1"/>
    <row r="276" ht="24.95" customHeight="1"/>
    <row r="277" ht="24.95" customHeight="1"/>
    <row r="278" ht="24.95" customHeight="1"/>
    <row r="279" ht="24.95" customHeight="1"/>
    <row r="280" ht="22.9" customHeight="1"/>
    <row r="281" ht="22.9" customHeight="1"/>
    <row r="282" ht="24.95" customHeight="1"/>
    <row r="283" ht="22.9" customHeight="1"/>
    <row r="284" ht="13.9" customHeight="1"/>
    <row r="285" ht="13.9" customHeight="1"/>
    <row r="286" ht="13.9" customHeight="1"/>
    <row r="287" ht="12" customHeight="1"/>
    <row r="288" ht="12.95" customHeight="1"/>
    <row r="289" ht="24.95" customHeight="1"/>
    <row r="290" ht="24.95" customHeight="1"/>
    <row r="291" ht="24.95" customHeight="1"/>
    <row r="292" ht="24.95" customHeight="1"/>
    <row r="293"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8" ht="24.95" customHeight="1"/>
    <row r="310" ht="13.9" customHeight="1"/>
    <row r="311" ht="13.9" customHeight="1"/>
    <row r="312" ht="13.9" customHeight="1"/>
    <row r="313" ht="12" customHeight="1"/>
    <row r="314" ht="12.95" customHeight="1"/>
    <row r="315" ht="24.95" customHeight="1"/>
    <row r="316" ht="12" customHeight="1"/>
    <row r="317" ht="12.95" customHeight="1"/>
    <row r="318" ht="22.9" customHeight="1"/>
    <row r="319" ht="12" customHeight="1"/>
    <row r="320" ht="12.95" customHeight="1"/>
    <row r="321" ht="12" customHeight="1"/>
    <row r="322" ht="12.95" customHeight="1"/>
    <row r="323" ht="21" customHeight="1"/>
    <row r="324" ht="21" customHeight="1"/>
    <row r="325" ht="21" customHeight="1"/>
    <row r="326" ht="21" customHeight="1"/>
    <row r="327" ht="21" customHeight="1"/>
    <row r="328" ht="12" customHeight="1"/>
    <row r="329" ht="12.95" customHeight="1"/>
    <row r="330" ht="22.9" customHeight="1"/>
    <row r="331" ht="22.9" customHeight="1"/>
    <row r="332" ht="22.9" customHeight="1"/>
    <row r="333" ht="22.9" customHeight="1"/>
    <row r="334" ht="21" customHeight="1"/>
    <row r="335" ht="12" customHeight="1"/>
    <row r="336" ht="12.95" customHeight="1"/>
    <row r="338" ht="9.9499999999999993" customHeight="1"/>
    <row r="339"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4" ht="24.95" customHeight="1"/>
    <row r="369" ht="24.95" customHeight="1"/>
    <row r="370" ht="24.95"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15" customHeight="1"/>
    <row r="388" ht="15" customHeight="1"/>
    <row r="389" ht="15" customHeight="1"/>
    <row r="390" ht="24.95" customHeight="1"/>
    <row r="391" ht="24.95" customHeight="1"/>
    <row r="392" ht="13.9" customHeight="1"/>
    <row r="393" ht="13.9" customHeight="1"/>
    <row r="394" ht="13.9" customHeight="1"/>
    <row r="395" ht="24.95"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15" customHeight="1"/>
    <row r="414" ht="15" customHeight="1"/>
    <row r="415" ht="15" customHeight="1"/>
    <row r="416" ht="24.95" customHeight="1"/>
    <row r="417" ht="24.95" customHeight="1"/>
    <row r="418" ht="13.9" customHeight="1"/>
    <row r="419" ht="13.9" customHeight="1"/>
    <row r="420" ht="13.9" customHeight="1"/>
    <row r="421" ht="24.95" customHeight="1"/>
    <row r="422" ht="24.95" customHeight="1"/>
    <row r="423" ht="24.95" customHeight="1"/>
    <row r="424" ht="24.95" customHeight="1"/>
    <row r="425" ht="24.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15" customHeight="1"/>
    <row r="440" ht="15" customHeight="1"/>
    <row r="441" ht="15" customHeight="1"/>
    <row r="442" ht="24.95" customHeight="1"/>
    <row r="443" ht="24.95" customHeight="1"/>
    <row r="444" ht="13.9" customHeight="1"/>
    <row r="445" ht="13.9" customHeight="1"/>
    <row r="446" ht="13.9" customHeight="1"/>
    <row r="447" ht="24.95" customHeight="1"/>
    <row r="448" ht="24.95" customHeight="1"/>
    <row r="449" ht="24.95" customHeight="1"/>
    <row r="450" ht="24.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15" customHeight="1"/>
    <row r="466" ht="15" customHeight="1"/>
    <row r="467" ht="15" customHeight="1"/>
    <row r="468" ht="24.95" customHeight="1"/>
    <row r="469" ht="24.95" customHeight="1"/>
    <row r="470" ht="13.9" customHeight="1"/>
    <row r="471" ht="13.9" customHeight="1"/>
    <row r="472" ht="13.9" customHeight="1"/>
    <row r="473" ht="24.95" customHeight="1"/>
    <row r="474" ht="12" customHeight="1"/>
    <row r="475" ht="12.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15" customHeight="1"/>
    <row r="492" ht="15" customHeight="1"/>
    <row r="493" ht="15" customHeight="1"/>
    <row r="494" ht="24.95" customHeight="1"/>
    <row r="495" ht="24.95" customHeight="1"/>
    <row r="496" ht="13.9" customHeight="1"/>
    <row r="497" ht="13.9" customHeight="1"/>
    <row r="498" ht="13.9" customHeight="1"/>
    <row r="499" ht="12" customHeight="1"/>
    <row r="500" ht="12.95" customHeight="1"/>
    <row r="501" ht="24.95" customHeight="1"/>
    <row r="502" ht="24.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15" customHeight="1"/>
    <row r="518" ht="15" customHeight="1"/>
    <row r="519" ht="15" customHeight="1"/>
    <row r="520" ht="24.95" customHeight="1"/>
    <row r="521" ht="24.95" customHeight="1"/>
    <row r="522" ht="13.9" customHeight="1"/>
    <row r="523" ht="13.9" customHeight="1"/>
    <row r="524" ht="13.9" customHeight="1"/>
    <row r="525" ht="24.95" customHeight="1"/>
    <row r="526" ht="24.95" customHeight="1"/>
    <row r="527" ht="24.95" customHeight="1"/>
    <row r="528" ht="24.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24.95" customHeight="1"/>
    <row r="543" ht="15" customHeight="1"/>
    <row r="544" ht="15" customHeight="1"/>
    <row r="545" ht="15" customHeight="1"/>
    <row r="546" ht="24.95" customHeight="1"/>
    <row r="547" ht="24.95" customHeight="1"/>
    <row r="548" ht="13.9" customHeight="1"/>
    <row r="549" ht="13.9" customHeight="1"/>
    <row r="550" ht="13.9" customHeight="1"/>
    <row r="551" ht="12" customHeight="1"/>
    <row r="552" ht="12.95" customHeight="1"/>
    <row r="553" ht="24.95" customHeight="1"/>
    <row r="554" ht="24.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24.95" customHeight="1"/>
    <row r="566" ht="24.95" customHeight="1"/>
    <row r="567" ht="12" customHeight="1"/>
    <row r="568" ht="12.95" customHeight="1"/>
    <row r="569" ht="15" customHeight="1"/>
    <row r="570" ht="15" customHeight="1"/>
    <row r="571" ht="15" customHeight="1"/>
    <row r="572" ht="24.95" customHeight="1"/>
    <row r="573" ht="24.95" customHeight="1"/>
    <row r="574" ht="13.9" customHeight="1"/>
    <row r="575" ht="13.9" customHeight="1"/>
    <row r="576" ht="13.9" customHeight="1"/>
    <row r="577" ht="12" customHeight="1"/>
    <row r="578" ht="12.95" customHeight="1"/>
    <row r="579" ht="24.95"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24.95" customHeight="1"/>
    <row r="591" ht="24.95" customHeight="1"/>
    <row r="592" ht="24.95" customHeight="1"/>
    <row r="593" ht="24.95" customHeight="1"/>
    <row r="594" ht="24.95" customHeight="1"/>
    <row r="595" ht="24.95" customHeight="1"/>
    <row r="596" ht="24.95" customHeight="1"/>
    <row r="597" ht="12" customHeight="1"/>
    <row r="598" ht="24.95" customHeight="1"/>
    <row r="599" ht="24.95" customHeight="1"/>
    <row r="600" ht="13.9" customHeight="1"/>
    <row r="601" ht="13.9" customHeight="1"/>
    <row r="602" ht="13.9" customHeight="1"/>
    <row r="603" ht="12" customHeight="1"/>
    <row r="604" ht="12.95" customHeight="1"/>
    <row r="605" ht="24.95"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12" customHeight="1"/>
    <row r="616" ht="12.95" customHeight="1"/>
    <row r="617" ht="24.95" customHeight="1"/>
    <row r="618" ht="24.95" customHeight="1"/>
    <row r="619" ht="24.95" customHeight="1"/>
    <row r="620" ht="24.95" customHeight="1"/>
    <row r="621" ht="24.95" customHeight="1"/>
    <row r="622" ht="15" customHeight="1"/>
    <row r="623" ht="15" customHeight="1"/>
    <row r="624" ht="15" customHeight="1"/>
    <row r="625" ht="24.95" customHeight="1"/>
    <row r="626" ht="24.95" customHeight="1"/>
    <row r="627" ht="13.9" customHeight="1"/>
    <row r="628" ht="13.9" customHeight="1"/>
    <row r="629" ht="13.9" customHeight="1"/>
    <row r="630" ht="24.95" customHeight="1"/>
    <row r="631" ht="24.95"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15" customHeight="1"/>
    <row r="649" ht="15" customHeight="1"/>
    <row r="650" ht="15" customHeight="1"/>
    <row r="651" ht="24.95" customHeight="1"/>
    <row r="652" ht="24.95" customHeight="1"/>
    <row r="653" ht="13.9" customHeight="1"/>
    <row r="654" ht="13.9" customHeight="1"/>
    <row r="655" ht="13.9" customHeight="1"/>
    <row r="656" ht="24.95" customHeight="1"/>
    <row r="657" ht="24.95" customHeight="1"/>
    <row r="658" ht="24.95" customHeight="1"/>
    <row r="659" ht="24.95" customHeight="1"/>
    <row r="660" ht="24.95" customHeight="1"/>
    <row r="661" ht="24.95" customHeight="1"/>
    <row r="662" ht="24.95" customHeight="1"/>
    <row r="663" ht="24.95" customHeight="1"/>
    <row r="664" ht="24.95" customHeight="1"/>
    <row r="665" ht="24.95" customHeight="1"/>
    <row r="666" ht="24.95" customHeight="1"/>
    <row r="667" ht="24.95" customHeight="1"/>
    <row r="668" ht="24.95" customHeight="1"/>
    <row r="669" ht="24.95" customHeight="1"/>
    <row r="670" ht="24.95" customHeight="1"/>
    <row r="671" ht="24.95" customHeight="1"/>
    <row r="672" ht="24.95" customHeight="1"/>
    <row r="673" ht="24.95" customHeight="1"/>
    <row r="674" ht="15" customHeight="1"/>
    <row r="675" ht="15" customHeight="1"/>
    <row r="676" ht="15" customHeight="1"/>
    <row r="677" ht="24.95" customHeight="1"/>
    <row r="678" ht="24.95" customHeight="1"/>
    <row r="679" ht="13.9" customHeight="1"/>
    <row r="680" ht="13.9" customHeight="1"/>
    <row r="681" ht="13.9" customHeight="1"/>
    <row r="682" ht="24.95" customHeight="1"/>
    <row r="683" ht="24.95" customHeight="1"/>
    <row r="684" ht="24.95" customHeight="1"/>
    <row r="685" ht="24.95" customHeight="1"/>
    <row r="686" ht="24.95" customHeight="1"/>
    <row r="687" ht="24.95" customHeight="1"/>
    <row r="688" ht="24.95" customHeight="1"/>
    <row r="689" ht="24.95" customHeight="1"/>
    <row r="690" ht="24.95" customHeight="1"/>
    <row r="691" ht="24.95" customHeight="1"/>
    <row r="692" ht="24.95" customHeight="1"/>
    <row r="693" ht="24.95" customHeight="1"/>
    <row r="694" ht="24.95" customHeight="1"/>
    <row r="695" ht="24.95" customHeight="1"/>
    <row r="696" ht="24.95" customHeight="1"/>
    <row r="697" ht="24.95" customHeight="1"/>
    <row r="698" ht="24.95" customHeight="1"/>
    <row r="699" ht="24.95" customHeight="1"/>
    <row r="700" ht="15" customHeight="1"/>
    <row r="701" ht="15" customHeight="1"/>
    <row r="702" ht="15" customHeight="1"/>
    <row r="703" ht="24.95" customHeight="1"/>
    <row r="704" ht="24.95" customHeight="1"/>
    <row r="705" ht="13.9" customHeight="1"/>
    <row r="706" ht="13.9" customHeight="1"/>
    <row r="707" ht="13.9" customHeight="1"/>
    <row r="708" ht="24.95" customHeight="1"/>
    <row r="709" ht="24.95" customHeight="1"/>
    <row r="710" ht="12" customHeight="1"/>
    <row r="711" ht="12.95" customHeight="1"/>
    <row r="712" ht="12" customHeight="1"/>
    <row r="713" ht="12.95" customHeight="1"/>
    <row r="714" ht="24.95" customHeight="1"/>
    <row r="715" ht="24.95" customHeight="1"/>
    <row r="716" ht="24.95" customHeight="1"/>
    <row r="717" ht="24.95" customHeight="1"/>
    <row r="718" ht="24.95" customHeight="1"/>
    <row r="719" ht="24.95" customHeight="1"/>
    <row r="720" ht="24.95" customHeight="1"/>
    <row r="721" ht="12" customHeight="1"/>
    <row r="722" ht="12.95" customHeight="1"/>
    <row r="723" ht="24.95" customHeight="1"/>
    <row r="724" ht="12" customHeight="1"/>
    <row r="725" ht="12.95" customHeight="1"/>
    <row r="726" ht="24.95" customHeight="1"/>
    <row r="727" ht="12" customHeight="1"/>
    <row r="728" ht="12.95" customHeight="1"/>
    <row r="729" ht="24.95" customHeight="1"/>
    <row r="730" ht="12" customHeight="1"/>
    <row r="731" ht="12.95" customHeight="1"/>
    <row r="732" ht="15" customHeight="1"/>
    <row r="733" ht="15" customHeight="1"/>
    <row r="734" ht="15" customHeight="1"/>
    <row r="735" ht="24.95" customHeight="1"/>
    <row r="740" ht="12" customHeight="1"/>
    <row r="741" ht="12.95" customHeight="1"/>
    <row r="742" ht="24.95" customHeight="1"/>
    <row r="743" ht="24.95" customHeight="1"/>
    <row r="744" ht="24.95" customHeight="1"/>
    <row r="745" ht="24.95" customHeight="1"/>
    <row r="746" ht="24.95" customHeight="1"/>
    <row r="747" ht="24.95" customHeight="1"/>
    <row r="748" ht="12" customHeight="1"/>
    <row r="749" ht="12.95" customHeight="1"/>
    <row r="750" ht="12" customHeight="1"/>
    <row r="751" ht="12.95" customHeight="1"/>
    <row r="752" ht="24.95" customHeight="1"/>
    <row r="753" ht="12" customHeight="1"/>
    <row r="754" ht="12.95" customHeight="1"/>
    <row r="755" ht="12" customHeight="1"/>
    <row r="756" ht="12.95" customHeight="1"/>
    <row r="757" ht="12" customHeight="1"/>
    <row r="758" ht="12.95" customHeight="1"/>
    <row r="759" ht="12" customHeight="1"/>
    <row r="760" ht="12.95" customHeight="1"/>
    <row r="761" ht="24.95" customHeight="1"/>
    <row r="762" ht="12" customHeight="1"/>
    <row r="763" ht="12.95" customHeight="1"/>
    <row r="764" ht="24.95" customHeight="1"/>
    <row r="765" ht="24.95" customHeight="1"/>
    <row r="769" ht="12" customHeight="1"/>
    <row r="770" ht="12.95" customHeight="1"/>
    <row r="771" ht="24.95" customHeight="1"/>
    <row r="772" ht="24.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95" ht="12" customHeight="1"/>
    <row r="796" ht="12.95" customHeight="1"/>
    <row r="797" ht="24.95" customHeight="1"/>
    <row r="798" ht="24.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21" ht="12" customHeight="1"/>
    <row r="822" ht="12.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7" ht="12" customHeight="1"/>
    <row r="848" ht="12.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24.95" customHeight="1"/>
    <row r="901" ht="24.95" customHeight="1"/>
    <row r="902" ht="24.95" customHeight="1"/>
    <row r="903" ht="24.95" customHeight="1"/>
    <row r="904" ht="24.95" customHeight="1"/>
    <row r="905" ht="24.95" customHeight="1"/>
    <row r="906" ht="24.95" customHeight="1"/>
    <row r="907" ht="24.95" customHeight="1"/>
    <row r="908" ht="24.95" customHeight="1"/>
    <row r="909" ht="24.95" customHeight="1"/>
    <row r="910" ht="24.95" customHeight="1"/>
    <row r="911" ht="24.95" customHeight="1"/>
    <row r="912" ht="24.95" customHeight="1"/>
    <row r="913" ht="24.95" customHeight="1"/>
    <row r="914" ht="24.95" customHeight="1"/>
    <row r="915" ht="24.95" customHeight="1"/>
    <row r="923" ht="24.95" customHeight="1"/>
    <row r="924" ht="24.95" customHeight="1"/>
    <row r="925" ht="24.95" customHeight="1"/>
    <row r="926" ht="24.95" customHeight="1"/>
    <row r="927" ht="24.95" customHeight="1"/>
    <row r="928" ht="24.95" customHeight="1"/>
    <row r="929" ht="24.95" customHeight="1"/>
    <row r="930" ht="24.95" customHeight="1"/>
    <row r="931" ht="24.95" customHeight="1"/>
    <row r="932" ht="24.95" customHeight="1"/>
    <row r="933" ht="24.95" customHeight="1"/>
    <row r="934" ht="24.95" customHeight="1"/>
    <row r="935" ht="24.95" customHeight="1"/>
    <row r="936" ht="24.95" customHeight="1"/>
    <row r="937" ht="24.95" customHeight="1"/>
    <row r="938" ht="24.95" customHeight="1"/>
    <row r="939" ht="24.95" customHeight="1"/>
    <row r="940" ht="24.95" customHeight="1"/>
    <row r="948" ht="24.95" customHeight="1"/>
    <row r="949" ht="24.95" customHeight="1"/>
    <row r="950" ht="12" customHeight="1"/>
    <row r="951" ht="12.95" customHeight="1"/>
    <row r="952" ht="12" customHeight="1"/>
    <row r="953" ht="12.95" customHeight="1"/>
    <row r="954" ht="24.95" customHeight="1"/>
    <row r="955" ht="24.95" customHeight="1"/>
    <row r="956" ht="24.95" customHeight="1"/>
    <row r="957" ht="24.95" customHeight="1"/>
    <row r="958" ht="24.95" customHeight="1"/>
    <row r="959" ht="24.95" customHeight="1"/>
    <row r="960" ht="24.95" customHeight="1"/>
    <row r="961" ht="12" customHeight="1"/>
    <row r="962" ht="12.95" customHeight="1"/>
    <row r="963" ht="24.95" customHeight="1"/>
    <row r="964" ht="12" customHeight="1"/>
    <row r="965" ht="12.95" customHeight="1"/>
    <row r="966" ht="24.95" customHeight="1"/>
    <row r="967" ht="12" customHeight="1"/>
    <row r="968" ht="12.95" customHeight="1"/>
    <row r="969" ht="24.95" customHeight="1"/>
    <row r="970" ht="12" customHeight="1"/>
    <row r="971" ht="12.95" customHeight="1"/>
    <row r="979" ht="12" customHeight="1"/>
    <row r="980" ht="12.95" customHeight="1"/>
    <row r="981" ht="24.95" customHeight="1"/>
    <row r="982" ht="24.95" customHeight="1"/>
    <row r="983" ht="24.95" customHeight="1"/>
    <row r="984" ht="24.95" customHeight="1"/>
    <row r="985" ht="24.95" customHeight="1"/>
    <row r="986" ht="24.95" customHeight="1"/>
    <row r="991" ht="24.95" customHeight="1"/>
    <row r="992" ht="12" customHeight="1"/>
    <row r="993" ht="12.95" customHeight="1"/>
    <row r="994" ht="12" customHeight="1"/>
    <row r="995" ht="12.95" customHeight="1"/>
    <row r="996" ht="12" customHeight="1"/>
    <row r="997" ht="12.95" customHeight="1"/>
    <row r="998" ht="12" customHeight="1"/>
    <row r="999" ht="12.95" customHeight="1"/>
    <row r="1000" ht="24.95" customHeight="1"/>
    <row r="1001" ht="12" customHeight="1"/>
    <row r="1002" ht="12.95" customHeight="1"/>
    <row r="1003" ht="24.95" customHeight="1"/>
    <row r="1004" ht="24.95" customHeight="1"/>
    <row r="1175" ht="24.95" customHeight="1"/>
    <row r="1176" ht="13.9" customHeight="1"/>
    <row r="1177" ht="13.9" customHeight="1"/>
    <row r="1178" ht="24.95" customHeight="1"/>
    <row r="1179" ht="24.95" customHeight="1"/>
    <row r="1180" ht="24.95" customHeight="1"/>
    <row r="1181" ht="24.95" customHeight="1"/>
    <row r="1182" ht="24.95" customHeight="1"/>
    <row r="1183" ht="24.95" customHeight="1"/>
    <row r="1184" ht="24.95" customHeight="1"/>
    <row r="1185" ht="24.95" customHeight="1"/>
    <row r="1186" ht="24.95" customHeight="1"/>
    <row r="1187" ht="24.95" customHeight="1"/>
    <row r="1188" ht="24.95" customHeight="1"/>
    <row r="1189" ht="24.95" customHeight="1"/>
    <row r="1190" ht="24.95" customHeight="1"/>
    <row r="1191" ht="24.95" customHeight="1"/>
    <row r="1192" ht="24.95" customHeight="1"/>
    <row r="1193" ht="24.95" customHeight="1"/>
    <row r="1194" ht="24.95" customHeight="1"/>
    <row r="1195" ht="24.95" customHeight="1"/>
    <row r="1196" ht="24.95" customHeight="1"/>
    <row r="1197" ht="24.95" customHeight="1"/>
    <row r="1198" ht="24.95" customHeight="1"/>
    <row r="1199" ht="24.95" customHeight="1"/>
    <row r="1200" ht="24.95" customHeight="1"/>
    <row r="1201" ht="24.95" customHeight="1"/>
    <row r="1202" ht="24.95" customHeight="1"/>
    <row r="1203" ht="24.95" customHeight="1"/>
    <row r="1204" ht="24.95" customHeight="1"/>
    <row r="1205" ht="24.95" customHeight="1"/>
    <row r="1206" ht="24.95" customHeight="1"/>
    <row r="1207" ht="24.95" customHeight="1"/>
    <row r="1208" ht="24.95" customHeight="1"/>
    <row r="1209" ht="24.95" customHeight="1"/>
    <row r="1210" ht="24.95" customHeight="1"/>
    <row r="1211" ht="24.95" customHeight="1"/>
    <row r="1212" ht="24.95" customHeight="1"/>
    <row r="1213" ht="24.95" customHeight="1"/>
    <row r="1214" ht="24.95" customHeight="1"/>
    <row r="1215" ht="24.9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rowBreaks count="28" manualBreakCount="28">
    <brk id="25" max="16383" man="1"/>
    <brk id="50" max="16383" man="1"/>
    <brk id="75" max="16383" man="1"/>
    <brk id="100" max="16383" man="1"/>
    <brk id="125" max="16383" man="1"/>
    <brk id="150" max="16383" man="1"/>
    <brk id="176" max="16383" man="1"/>
    <brk id="202" max="16383" man="1"/>
    <brk id="229" max="16383" man="1"/>
    <brk id="255" max="16383" man="1"/>
    <brk id="281" max="16383" man="1"/>
    <brk id="307" max="16383" man="1"/>
    <brk id="338" max="16383" man="1"/>
    <brk id="363" max="16383" man="1"/>
    <brk id="389" max="16383" man="1"/>
    <brk id="415" max="16383" man="1"/>
    <brk id="441" max="16383" man="1"/>
    <brk id="467" max="16383" man="1"/>
    <brk id="493" max="16383" man="1"/>
    <brk id="519" max="16383" man="1"/>
    <brk id="545" max="16383" man="1"/>
    <brk id="571" max="16383" man="1"/>
    <brk id="597" max="16383" man="1"/>
    <brk id="624" max="16383" man="1"/>
    <brk id="650" max="16383" man="1"/>
    <brk id="676" max="16383" man="1"/>
    <brk id="702" max="16383" man="1"/>
    <brk id="73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224"/>
  <sheetViews>
    <sheetView topLeftCell="A5" workbookViewId="0">
      <selection activeCell="D12" sqref="D12"/>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16" width="9.77734375" style="451"/>
    <col min="17" max="17" width="3.5546875" style="451" customWidth="1"/>
    <col min="18"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4.95"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18.7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6.5" customHeight="1">
      <c r="A4" s="843"/>
      <c r="B4" s="869" t="s">
        <v>102</v>
      </c>
      <c r="C4" s="842"/>
      <c r="D4" s="844"/>
      <c r="E4" s="841"/>
      <c r="F4" s="844"/>
      <c r="G4" s="841"/>
      <c r="H4" s="1201" t="s">
        <v>92</v>
      </c>
      <c r="I4" s="1202"/>
      <c r="J4" s="1201" t="s">
        <v>93</v>
      </c>
      <c r="K4" s="1202"/>
      <c r="L4" s="1201" t="s">
        <v>94</v>
      </c>
      <c r="M4" s="1202"/>
      <c r="N4" s="1201" t="s">
        <v>95</v>
      </c>
      <c r="O4" s="1205"/>
    </row>
    <row r="5" spans="1:15" ht="18.7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24.95" customHeight="1" thickTop="1">
      <c r="A6" s="849"/>
      <c r="B6" s="850"/>
      <c r="C6" s="851"/>
      <c r="D6" s="852"/>
      <c r="E6" s="853"/>
      <c r="F6" s="852"/>
      <c r="G6" s="853"/>
      <c r="H6" s="852"/>
      <c r="I6" s="853"/>
      <c r="J6" s="852"/>
      <c r="K6" s="853"/>
      <c r="L6" s="852"/>
      <c r="M6" s="853"/>
      <c r="N6" s="854"/>
      <c r="O6" s="855"/>
    </row>
    <row r="7" spans="1:15" ht="24.95" customHeight="1">
      <c r="A7" s="857" t="s">
        <v>1214</v>
      </c>
      <c r="B7" s="850"/>
      <c r="C7" s="851" t="s">
        <v>1215</v>
      </c>
      <c r="D7" s="852"/>
      <c r="E7" s="853"/>
      <c r="F7" s="852"/>
      <c r="G7" s="853"/>
      <c r="H7" s="852"/>
      <c r="I7" s="853"/>
      <c r="J7" s="852"/>
      <c r="K7" s="853"/>
      <c r="L7" s="852"/>
      <c r="M7" s="853"/>
      <c r="N7" s="854"/>
      <c r="O7" s="855"/>
    </row>
    <row r="8" spans="1:15" ht="24.95" customHeight="1">
      <c r="A8" s="857"/>
      <c r="B8" s="850" t="s">
        <v>100</v>
      </c>
      <c r="C8" s="851" t="s">
        <v>1216</v>
      </c>
      <c r="D8" s="1088">
        <v>60100</v>
      </c>
      <c r="E8" s="1089"/>
      <c r="F8" s="1088">
        <v>64600</v>
      </c>
      <c r="G8" s="1089"/>
      <c r="H8" s="1088"/>
      <c r="I8" s="1095"/>
      <c r="J8" s="1088">
        <v>64600</v>
      </c>
      <c r="K8" s="1089"/>
      <c r="L8" s="1088">
        <v>42469</v>
      </c>
      <c r="M8" s="1089"/>
      <c r="N8" s="1094">
        <f>J8-L8</f>
        <v>22131</v>
      </c>
      <c r="O8" s="855"/>
    </row>
    <row r="9" spans="1:15" ht="24.95" customHeight="1">
      <c r="A9" s="857" t="s">
        <v>955</v>
      </c>
      <c r="B9" s="850"/>
      <c r="C9" s="851" t="s">
        <v>1156</v>
      </c>
      <c r="D9" s="1088"/>
      <c r="E9" s="1089"/>
      <c r="F9" s="1088"/>
      <c r="G9" s="1089"/>
      <c r="H9" s="1088"/>
      <c r="I9" s="1089"/>
      <c r="J9" s="1088"/>
      <c r="K9" s="1089"/>
      <c r="L9" s="1088"/>
      <c r="M9" s="1089"/>
      <c r="N9" s="1090"/>
      <c r="O9" s="855"/>
    </row>
    <row r="10" spans="1:15" ht="24.95" customHeight="1">
      <c r="A10" s="857"/>
      <c r="B10" s="850" t="s">
        <v>99</v>
      </c>
      <c r="C10" s="851" t="s">
        <v>1157</v>
      </c>
      <c r="D10" s="1088">
        <v>4754620</v>
      </c>
      <c r="E10" s="1089"/>
      <c r="F10" s="1088">
        <v>4727700</v>
      </c>
      <c r="G10" s="1089"/>
      <c r="H10" s="1088"/>
      <c r="I10" s="1089"/>
      <c r="J10" s="1088">
        <v>4727700</v>
      </c>
      <c r="K10" s="1089"/>
      <c r="L10" s="1088">
        <v>4643849</v>
      </c>
      <c r="M10" s="1089"/>
      <c r="N10" s="1090">
        <f t="shared" ref="N10:N12" si="0">J10-L10</f>
        <v>83851</v>
      </c>
      <c r="O10" s="855"/>
    </row>
    <row r="11" spans="1:15" ht="24.95" customHeight="1">
      <c r="A11" s="857"/>
      <c r="B11" s="850" t="s">
        <v>100</v>
      </c>
      <c r="C11" s="851" t="s">
        <v>1158</v>
      </c>
      <c r="D11" s="1088">
        <v>436100</v>
      </c>
      <c r="E11" s="1089"/>
      <c r="F11" s="1088">
        <v>436100</v>
      </c>
      <c r="G11" s="1089"/>
      <c r="H11" s="1088"/>
      <c r="I11" s="1089"/>
      <c r="J11" s="1088">
        <v>436100</v>
      </c>
      <c r="K11" s="1089"/>
      <c r="L11" s="1088">
        <v>421261</v>
      </c>
      <c r="M11" s="1089"/>
      <c r="N11" s="1090">
        <f t="shared" si="0"/>
        <v>14839</v>
      </c>
      <c r="O11" s="855"/>
    </row>
    <row r="12" spans="1:15" ht="24.95" customHeight="1">
      <c r="A12" s="857"/>
      <c r="B12" s="850" t="s">
        <v>1267</v>
      </c>
      <c r="C12" s="851" t="s">
        <v>1158</v>
      </c>
      <c r="D12" s="1088">
        <v>25000</v>
      </c>
      <c r="E12" s="1089"/>
      <c r="F12" s="1088">
        <v>25000</v>
      </c>
      <c r="G12" s="1089"/>
      <c r="H12" s="1088"/>
      <c r="I12" s="1089"/>
      <c r="J12" s="1088">
        <v>25000</v>
      </c>
      <c r="K12" s="1089"/>
      <c r="L12" s="1088">
        <v>2560</v>
      </c>
      <c r="M12" s="1089"/>
      <c r="N12" s="1090">
        <f t="shared" si="0"/>
        <v>22440</v>
      </c>
      <c r="O12" s="855"/>
    </row>
    <row r="13" spans="1:15" ht="24.95" customHeight="1">
      <c r="A13" s="857" t="s">
        <v>1176</v>
      </c>
      <c r="B13" s="850"/>
      <c r="C13" s="851" t="s">
        <v>1177</v>
      </c>
      <c r="D13" s="1088"/>
      <c r="E13" s="1089"/>
      <c r="F13" s="1088"/>
      <c r="G13" s="1089"/>
      <c r="H13" s="1088"/>
      <c r="I13" s="1089"/>
      <c r="J13" s="1088"/>
      <c r="K13" s="1089"/>
      <c r="L13" s="1088"/>
      <c r="M13" s="1089"/>
      <c r="N13" s="1090"/>
      <c r="O13" s="855"/>
    </row>
    <row r="14" spans="1:15" ht="24.95" customHeight="1">
      <c r="A14" s="857"/>
      <c r="B14" s="850" t="s">
        <v>99</v>
      </c>
      <c r="C14" s="851" t="s">
        <v>1178</v>
      </c>
      <c r="D14" s="1088">
        <v>20000</v>
      </c>
      <c r="E14" s="1089"/>
      <c r="F14" s="1088">
        <v>13960</v>
      </c>
      <c r="G14" s="1089"/>
      <c r="H14" s="1088"/>
      <c r="I14" s="1089"/>
      <c r="J14" s="1088">
        <v>22564</v>
      </c>
      <c r="K14" s="1089"/>
      <c r="L14" s="1088">
        <v>22564</v>
      </c>
      <c r="M14" s="1089"/>
      <c r="N14" s="1090">
        <f t="shared" ref="N14:N19" si="1">J14-L14</f>
        <v>0</v>
      </c>
      <c r="O14" s="855"/>
    </row>
    <row r="15" spans="1:15" ht="24.95" customHeight="1">
      <c r="A15" s="857" t="s">
        <v>1164</v>
      </c>
      <c r="B15" s="850"/>
      <c r="C15" s="851"/>
      <c r="D15" s="1088"/>
      <c r="E15" s="1089"/>
      <c r="F15" s="1088"/>
      <c r="G15" s="1089"/>
      <c r="H15" s="1088"/>
      <c r="I15" s="1089"/>
      <c r="J15" s="1088"/>
      <c r="K15" s="1089"/>
      <c r="L15" s="1088"/>
      <c r="M15" s="1089"/>
      <c r="N15" s="1090"/>
      <c r="O15" s="855"/>
    </row>
    <row r="16" spans="1:15" ht="24.95" customHeight="1">
      <c r="A16" s="857" t="s">
        <v>1165</v>
      </c>
      <c r="B16" s="850"/>
      <c r="C16" s="851" t="s">
        <v>1166</v>
      </c>
      <c r="D16" s="1088"/>
      <c r="E16" s="1089"/>
      <c r="F16" s="1088"/>
      <c r="G16" s="1089"/>
      <c r="H16" s="1088"/>
      <c r="I16" s="1089"/>
      <c r="J16" s="1088"/>
      <c r="K16" s="1089"/>
      <c r="L16" s="1088"/>
      <c r="M16" s="1089"/>
      <c r="N16" s="1090"/>
      <c r="O16" s="888"/>
    </row>
    <row r="17" spans="1:15" ht="24.95" customHeight="1">
      <c r="A17" s="881"/>
      <c r="B17" s="850" t="s">
        <v>100</v>
      </c>
      <c r="C17" s="873" t="s">
        <v>1167</v>
      </c>
      <c r="D17" s="1088">
        <v>64000</v>
      </c>
      <c r="E17" s="1089"/>
      <c r="F17" s="1088">
        <v>63800</v>
      </c>
      <c r="G17" s="1089"/>
      <c r="H17" s="1088"/>
      <c r="I17" s="1089"/>
      <c r="J17" s="1088">
        <v>63800</v>
      </c>
      <c r="K17" s="1089"/>
      <c r="L17" s="1088">
        <v>63800</v>
      </c>
      <c r="M17" s="1089"/>
      <c r="N17" s="1090">
        <f t="shared" si="1"/>
        <v>0</v>
      </c>
      <c r="O17" s="855"/>
    </row>
    <row r="18" spans="1:15" ht="24.95" customHeight="1">
      <c r="A18" s="857" t="s">
        <v>1170</v>
      </c>
      <c r="B18" s="850"/>
      <c r="C18" s="851" t="s">
        <v>1168</v>
      </c>
      <c r="D18" s="1088"/>
      <c r="E18" s="1095"/>
      <c r="F18" s="1088"/>
      <c r="G18" s="1089"/>
      <c r="H18" s="1088"/>
      <c r="I18" s="1089"/>
      <c r="J18" s="1088"/>
      <c r="K18" s="1089"/>
      <c r="L18" s="1088"/>
      <c r="M18" s="1089"/>
      <c r="N18" s="1090"/>
      <c r="O18" s="855"/>
    </row>
    <row r="19" spans="1:15" ht="24.95" customHeight="1">
      <c r="A19" s="857"/>
      <c r="B19" s="850" t="s">
        <v>100</v>
      </c>
      <c r="C19" s="851" t="s">
        <v>1169</v>
      </c>
      <c r="D19" s="1088">
        <v>25000</v>
      </c>
      <c r="E19" s="1095"/>
      <c r="F19" s="1088">
        <v>25000</v>
      </c>
      <c r="G19" s="1089"/>
      <c r="H19" s="1088"/>
      <c r="I19" s="1089"/>
      <c r="J19" s="1088">
        <v>25000</v>
      </c>
      <c r="K19" s="1089"/>
      <c r="L19" s="1088">
        <v>24678</v>
      </c>
      <c r="M19" s="1089"/>
      <c r="N19" s="1090">
        <f t="shared" si="1"/>
        <v>322</v>
      </c>
      <c r="O19" s="855"/>
    </row>
    <row r="20" spans="1:15" ht="24.95" customHeight="1">
      <c r="A20" s="857"/>
      <c r="B20" s="850"/>
      <c r="C20" s="851"/>
      <c r="D20" s="852"/>
      <c r="E20" s="853"/>
      <c r="F20" s="852"/>
      <c r="G20" s="853"/>
      <c r="H20" s="852"/>
      <c r="I20" s="853"/>
      <c r="J20" s="852"/>
      <c r="K20" s="853"/>
      <c r="L20" s="852"/>
      <c r="M20" s="853"/>
      <c r="N20" s="854"/>
      <c r="O20" s="855"/>
    </row>
    <row r="21" spans="1:15" ht="24.95" customHeight="1">
      <c r="A21" s="857"/>
      <c r="B21" s="850"/>
      <c r="C21" s="873"/>
      <c r="D21" s="852"/>
      <c r="E21" s="853"/>
      <c r="F21" s="852"/>
      <c r="G21" s="853"/>
      <c r="H21" s="852"/>
      <c r="I21" s="853"/>
      <c r="J21" s="852"/>
      <c r="K21" s="853"/>
      <c r="L21" s="852"/>
      <c r="M21" s="853"/>
      <c r="N21" s="854"/>
      <c r="O21" s="855"/>
    </row>
    <row r="22" spans="1:15" ht="24.95" customHeight="1">
      <c r="A22" s="857"/>
      <c r="B22" s="850"/>
      <c r="C22" s="873"/>
      <c r="D22" s="852"/>
      <c r="E22" s="858"/>
      <c r="F22" s="852"/>
      <c r="G22" s="853"/>
      <c r="H22" s="852"/>
      <c r="I22" s="853"/>
      <c r="J22" s="852"/>
      <c r="K22" s="853"/>
      <c r="L22" s="852"/>
      <c r="M22" s="853"/>
      <c r="N22" s="854"/>
      <c r="O22" s="855"/>
    </row>
    <row r="23" spans="1:15" ht="24.95" customHeight="1" thickBot="1">
      <c r="A23" s="874"/>
      <c r="B23" s="875"/>
      <c r="C23" s="876"/>
      <c r="D23" s="861"/>
      <c r="E23" s="862"/>
      <c r="F23" s="861"/>
      <c r="G23" s="862"/>
      <c r="H23" s="861"/>
      <c r="I23" s="862"/>
      <c r="J23" s="861"/>
      <c r="K23" s="862"/>
      <c r="L23" s="861"/>
      <c r="M23" s="862"/>
      <c r="N23" s="863"/>
      <c r="O23" s="864"/>
    </row>
    <row r="24" spans="1:15" ht="22.9" customHeight="1" thickTop="1">
      <c r="F24" s="865" t="s">
        <v>105</v>
      </c>
    </row>
    <row r="25" spans="1:15" ht="22.9" customHeight="1"/>
    <row r="26" spans="1:15" ht="24.95" customHeight="1">
      <c r="D26" s="866">
        <f>SUM(D6:D23)</f>
        <v>5384820</v>
      </c>
      <c r="E26" s="866"/>
      <c r="F26" s="866">
        <f>SUM(F6:F23)</f>
        <v>5356160</v>
      </c>
      <c r="G26" s="866"/>
      <c r="H26" s="866">
        <f>SUM(H6:H23)</f>
        <v>0</v>
      </c>
      <c r="I26" s="866"/>
      <c r="J26" s="866">
        <f>SUM(J6:J23)</f>
        <v>5364764</v>
      </c>
      <c r="K26" s="866"/>
      <c r="L26" s="866">
        <f>SUM(L6:L23)</f>
        <v>5221181</v>
      </c>
      <c r="M26" s="866"/>
      <c r="N26" s="866">
        <f>SUM(N6:N23)</f>
        <v>143583</v>
      </c>
    </row>
    <row r="27" spans="1:15" ht="22.9" customHeight="1">
      <c r="C27" s="867" t="s">
        <v>960</v>
      </c>
      <c r="D27" s="866">
        <f>D10+D14</f>
        <v>4774620</v>
      </c>
      <c r="E27" s="866"/>
      <c r="F27" s="866">
        <f>F10+F14</f>
        <v>4741660</v>
      </c>
      <c r="G27" s="866"/>
      <c r="H27" s="866">
        <f>H10+H14</f>
        <v>0</v>
      </c>
      <c r="I27" s="866"/>
      <c r="J27" s="866">
        <f>J10+J14</f>
        <v>4750264</v>
      </c>
      <c r="K27" s="866"/>
      <c r="L27" s="866">
        <f>L10+L14</f>
        <v>4666413</v>
      </c>
      <c r="M27" s="866"/>
      <c r="N27" s="866">
        <f>N10+N14</f>
        <v>83851</v>
      </c>
    </row>
    <row r="28" spans="1:15">
      <c r="C28" s="867" t="s">
        <v>961</v>
      </c>
      <c r="D28" s="866">
        <f>D8+D11+D17+D19+D12</f>
        <v>610200</v>
      </c>
      <c r="E28" s="866"/>
      <c r="F28" s="866">
        <f>F8+F11+F17+F19+F12</f>
        <v>614500</v>
      </c>
      <c r="G28" s="866"/>
      <c r="H28" s="866">
        <f>H8+H11+H17+H19+H12</f>
        <v>0</v>
      </c>
      <c r="I28" s="866"/>
      <c r="J28" s="866">
        <f>J8+J11+J17+J19+J12</f>
        <v>614500</v>
      </c>
      <c r="K28" s="866"/>
      <c r="L28" s="866">
        <f>L8+L11+L17+L19+L12</f>
        <v>554768</v>
      </c>
      <c r="M28" s="866"/>
      <c r="N28" s="866">
        <f>N8+N11+N17+N19+N12</f>
        <v>59732</v>
      </c>
    </row>
    <row r="29" spans="1:15" ht="13.9" customHeight="1">
      <c r="D29" s="866">
        <f>D26-D27-D28</f>
        <v>0</v>
      </c>
      <c r="E29" s="866"/>
      <c r="F29" s="866">
        <f>F26-F27-F28</f>
        <v>0</v>
      </c>
      <c r="G29" s="866"/>
      <c r="H29" s="866">
        <f>H26-H27-H28</f>
        <v>0</v>
      </c>
      <c r="I29" s="866"/>
      <c r="J29" s="866">
        <f>J26-J27-J28</f>
        <v>0</v>
      </c>
      <c r="K29" s="866"/>
      <c r="L29" s="866">
        <f>L26-L27-L28</f>
        <v>0</v>
      </c>
      <c r="M29" s="866"/>
      <c r="N29" s="866">
        <f>N26-N27-N28</f>
        <v>0</v>
      </c>
    </row>
    <row r="30" spans="1:15" ht="13.9" customHeight="1"/>
    <row r="31" spans="1:15" ht="24.95" customHeight="1"/>
    <row r="32" spans="1:15" ht="24.95" customHeight="1">
      <c r="D32" s="451">
        <f>SUM(D8:D14)</f>
        <v>5295820</v>
      </c>
    </row>
    <row r="33" spans="4:4" ht="24.95" customHeight="1">
      <c r="D33" s="451">
        <f>SUM(D17:D18)</f>
        <v>64000</v>
      </c>
    </row>
    <row r="34" spans="4:4" ht="24.95" customHeight="1"/>
    <row r="35" spans="4:4" ht="24.95" customHeight="1"/>
    <row r="36" spans="4:4" ht="24.95" customHeight="1"/>
    <row r="37" spans="4:4" ht="24.95" customHeight="1"/>
    <row r="38" spans="4:4" ht="24.95" customHeight="1"/>
    <row r="39" spans="4:4" ht="24.95" customHeight="1"/>
    <row r="40" spans="4:4" ht="24.95" customHeight="1"/>
    <row r="41" spans="4:4" ht="24.95" customHeight="1"/>
    <row r="42" spans="4:4" ht="24.95" customHeight="1"/>
    <row r="43" spans="4:4" ht="24.95" customHeight="1"/>
    <row r="44" spans="4:4" ht="24.95" customHeight="1"/>
    <row r="45" spans="4:4" ht="24.95" customHeight="1"/>
    <row r="46" spans="4:4" ht="24.95" customHeight="1"/>
    <row r="47" spans="4:4" ht="24.95" customHeight="1"/>
    <row r="48" spans="4:4" ht="24.95" customHeight="1"/>
    <row r="49" ht="22.9" customHeight="1"/>
    <row r="50" ht="22.9" customHeight="1"/>
    <row r="51" ht="24.95"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2.9"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4.95"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2.9" customHeight="1"/>
    <row r="125" ht="22.9" customHeight="1"/>
    <row r="126" ht="24.95" customHeight="1"/>
    <row r="127" ht="22.9" customHeight="1"/>
    <row r="128" ht="13.9" customHeight="1"/>
    <row r="129" ht="13.9" customHeight="1"/>
    <row r="130" ht="13.9"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15" customHeight="1"/>
    <row r="150" ht="9.9499999999999993" customHeight="1"/>
    <row r="151" ht="22.9" customHeight="1"/>
    <row r="152" ht="24.95" customHeight="1"/>
    <row r="153" ht="22.9" customHeight="1"/>
    <row r="154" ht="13.9" customHeight="1"/>
    <row r="155" ht="13.9" customHeight="1"/>
    <row r="156" ht="13.9"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15" customHeight="1"/>
    <row r="176" ht="12" customHeight="1"/>
    <row r="177" ht="22.9" customHeight="1"/>
    <row r="178" ht="22.9" customHeight="1"/>
    <row r="179" ht="22.9" customHeight="1"/>
    <row r="180" ht="13.9" customHeight="1"/>
    <row r="181" ht="13.9" customHeight="1"/>
    <row r="182" ht="13.9" customHeight="1"/>
    <row r="183" ht="12" customHeight="1"/>
    <row r="184" ht="12.95" customHeight="1"/>
    <row r="185" ht="12" customHeight="1"/>
    <row r="186" ht="12.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2.9" customHeight="1"/>
    <row r="204" ht="22.9" customHeight="1"/>
    <row r="205" ht="24.95" customHeight="1"/>
    <row r="206" ht="22.9" customHeight="1"/>
    <row r="207" ht="13.9" customHeight="1"/>
    <row r="208" ht="13.9" customHeight="1"/>
    <row r="209" ht="13.9"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12" customHeight="1"/>
    <row r="225" ht="12.95" customHeight="1"/>
    <row r="226" ht="24.95" customHeight="1"/>
    <row r="227" ht="24.95" customHeight="1"/>
    <row r="228" ht="24.95" customHeight="1"/>
    <row r="229" ht="22.9" customHeight="1"/>
    <row r="230" ht="22.9" customHeight="1"/>
    <row r="231" ht="24.95" customHeight="1"/>
    <row r="232" ht="22.9" customHeight="1"/>
    <row r="233" ht="13.9" customHeight="1"/>
    <row r="234" ht="13.9" customHeight="1"/>
    <row r="235" ht="13.9" customHeight="1"/>
    <row r="236" ht="12" customHeight="1"/>
    <row r="237" ht="12.95" customHeight="1"/>
    <row r="238" ht="24.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2.9" customHeight="1"/>
    <row r="256" ht="22.9" customHeight="1"/>
    <row r="257" ht="24.95" customHeight="1"/>
    <row r="258" ht="22.9" customHeight="1"/>
    <row r="259" ht="13.9" customHeight="1"/>
    <row r="260" ht="13.9" customHeight="1"/>
    <row r="261" ht="13.9" customHeight="1"/>
    <row r="262" ht="12" customHeight="1"/>
    <row r="263" ht="12.95" customHeight="1"/>
    <row r="264" ht="24.95" customHeight="1"/>
    <row r="265" ht="24.95" customHeight="1"/>
    <row r="266" ht="24.95" customHeight="1"/>
    <row r="267" ht="24.95" customHeight="1"/>
    <row r="268" ht="24.95" customHeight="1"/>
    <row r="269" ht="24.95" customHeight="1"/>
    <row r="270" ht="24.95" customHeight="1"/>
    <row r="271" ht="24.95" customHeight="1"/>
    <row r="272" ht="24.95" customHeight="1"/>
    <row r="273" ht="24.95" customHeight="1"/>
    <row r="274" ht="24.95" customHeight="1"/>
    <row r="275" ht="24.95" customHeight="1"/>
    <row r="276" ht="24.95" customHeight="1"/>
    <row r="277" ht="24.95" customHeight="1"/>
    <row r="278" ht="24.95" customHeight="1"/>
    <row r="279" ht="24.95" customHeight="1"/>
    <row r="280" ht="24.95" customHeight="1"/>
    <row r="283" ht="24.95" customHeight="1"/>
    <row r="285" ht="13.9" customHeight="1"/>
    <row r="286" ht="13.9" customHeight="1"/>
    <row r="287" ht="13.9" customHeight="1"/>
    <row r="288" ht="12" customHeight="1"/>
    <row r="289" ht="12.95" customHeight="1"/>
    <row r="290" ht="24.95" customHeight="1"/>
    <row r="291" ht="12" customHeight="1"/>
    <row r="292" ht="12.95" customHeight="1"/>
    <row r="293" ht="22.9" customHeight="1"/>
    <row r="294" ht="12" customHeight="1"/>
    <row r="295" ht="12.95" customHeight="1"/>
    <row r="296" ht="12" customHeight="1"/>
    <row r="297" ht="12.95" customHeight="1"/>
    <row r="298" ht="21" customHeight="1"/>
    <row r="299" ht="21" customHeight="1"/>
    <row r="300" ht="21" customHeight="1"/>
    <row r="301" ht="21" customHeight="1"/>
    <row r="302" ht="21" customHeight="1"/>
    <row r="303" ht="12" customHeight="1"/>
    <row r="304" ht="12.95" customHeight="1"/>
    <row r="305" ht="22.9" customHeight="1"/>
    <row r="306" ht="22.9" customHeight="1"/>
    <row r="307" ht="22.9" customHeight="1"/>
    <row r="308" ht="22.9" customHeight="1"/>
    <row r="309" ht="21" customHeight="1"/>
    <row r="310" ht="12" customHeight="1"/>
    <row r="311" ht="12.95" customHeight="1"/>
    <row r="313" ht="9.9499999999999993" customHeight="1"/>
    <row r="314"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9"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15" customHeight="1"/>
    <row r="363" ht="15" customHeight="1"/>
    <row r="364" ht="15" customHeight="1"/>
    <row r="365" ht="24.95" customHeight="1"/>
    <row r="366" ht="24.95" customHeight="1"/>
    <row r="367" ht="13.9" customHeight="1"/>
    <row r="368" ht="13.9" customHeight="1"/>
    <row r="369" ht="13.9" customHeight="1"/>
    <row r="370" ht="24.95"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15" customHeight="1"/>
    <row r="389" ht="15" customHeight="1"/>
    <row r="390" ht="15" customHeight="1"/>
    <row r="391" ht="24.95" customHeight="1"/>
    <row r="392" ht="24.95" customHeight="1"/>
    <row r="393" ht="13.9" customHeight="1"/>
    <row r="394" ht="13.9" customHeight="1"/>
    <row r="395" ht="13.9"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15" customHeight="1"/>
    <row r="415" ht="15" customHeight="1"/>
    <row r="416" ht="15" customHeight="1"/>
    <row r="417" ht="24.95" customHeight="1"/>
    <row r="418" ht="24.95" customHeight="1"/>
    <row r="419" ht="13.9" customHeight="1"/>
    <row r="420" ht="13.9" customHeight="1"/>
    <row r="421" ht="13.9" customHeight="1"/>
    <row r="422" ht="24.95" customHeight="1"/>
    <row r="423" ht="24.95" customHeight="1"/>
    <row r="424" ht="24.95" customHeight="1"/>
    <row r="425" ht="24.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15" customHeight="1"/>
    <row r="441" ht="15" customHeight="1"/>
    <row r="442" ht="15" customHeight="1"/>
    <row r="443" ht="24.95" customHeight="1"/>
    <row r="444" ht="24.95" customHeight="1"/>
    <row r="445" ht="13.9" customHeight="1"/>
    <row r="446" ht="13.9" customHeight="1"/>
    <row r="447" ht="13.9" customHeight="1"/>
    <row r="448" ht="24.95" customHeight="1"/>
    <row r="449" ht="12" customHeight="1"/>
    <row r="450" ht="12.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15" customHeight="1"/>
    <row r="467" ht="15" customHeight="1"/>
    <row r="468" ht="15" customHeight="1"/>
    <row r="469" ht="24.95" customHeight="1"/>
    <row r="470" ht="24.95" customHeight="1"/>
    <row r="471" ht="13.9" customHeight="1"/>
    <row r="472" ht="13.9" customHeight="1"/>
    <row r="473" ht="13.9" customHeight="1"/>
    <row r="474" ht="12" customHeight="1"/>
    <row r="475" ht="12.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15" customHeight="1"/>
    <row r="493" ht="15" customHeight="1"/>
    <row r="494" ht="15" customHeight="1"/>
    <row r="495" ht="24.95" customHeight="1"/>
    <row r="496" ht="24.95" customHeight="1"/>
    <row r="497" ht="13.9" customHeight="1"/>
    <row r="498" ht="13.9" customHeight="1"/>
    <row r="499" ht="13.9" customHeight="1"/>
    <row r="500" ht="24.95" customHeight="1"/>
    <row r="501" ht="24.95" customHeight="1"/>
    <row r="502" ht="24.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24.95" customHeight="1"/>
    <row r="518" ht="15" customHeight="1"/>
    <row r="519" ht="15" customHeight="1"/>
    <row r="520" ht="15" customHeight="1"/>
    <row r="521" ht="24.95" customHeight="1"/>
    <row r="522" ht="24.95" customHeight="1"/>
    <row r="523" ht="13.9" customHeight="1"/>
    <row r="524" ht="13.9" customHeight="1"/>
    <row r="525" ht="13.9" customHeight="1"/>
    <row r="526" ht="12" customHeight="1"/>
    <row r="527" ht="12.95" customHeight="1"/>
    <row r="528" ht="24.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12" customHeight="1"/>
    <row r="543" ht="12.95" customHeight="1"/>
    <row r="544" ht="15" customHeight="1"/>
    <row r="545" ht="15" customHeight="1"/>
    <row r="546" ht="15" customHeight="1"/>
    <row r="547" ht="24.95" customHeight="1"/>
    <row r="548" ht="24.95" customHeight="1"/>
    <row r="549" ht="13.9" customHeight="1"/>
    <row r="550" ht="13.9" customHeight="1"/>
    <row r="551" ht="13.9" customHeight="1"/>
    <row r="552" ht="12" customHeight="1"/>
    <row r="553" ht="12.95" customHeight="1"/>
    <row r="554" ht="24.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24.95" customHeight="1"/>
    <row r="566" ht="24.95" customHeight="1"/>
    <row r="567" ht="24.95" customHeight="1"/>
    <row r="568" ht="24.95" customHeight="1"/>
    <row r="569" ht="24.95" customHeight="1"/>
    <row r="570" ht="24.95" customHeight="1"/>
    <row r="571" ht="24.95" customHeight="1"/>
    <row r="572" ht="12" customHeight="1"/>
    <row r="573" ht="24.95" customHeight="1"/>
    <row r="574" ht="24.95" customHeight="1"/>
    <row r="575" ht="13.9" customHeight="1"/>
    <row r="576" ht="13.9" customHeight="1"/>
    <row r="577" ht="13.9" customHeight="1"/>
    <row r="578" ht="12" customHeight="1"/>
    <row r="579" ht="12.95"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12" customHeight="1"/>
    <row r="591" ht="12.95" customHeight="1"/>
    <row r="592" ht="24.95" customHeight="1"/>
    <row r="593" ht="24.95" customHeight="1"/>
    <row r="594" ht="24.95" customHeight="1"/>
    <row r="595" ht="24.95" customHeight="1"/>
    <row r="596" ht="24.95" customHeight="1"/>
    <row r="597" ht="15" customHeight="1"/>
    <row r="598" ht="15" customHeight="1"/>
    <row r="599" ht="15" customHeight="1"/>
    <row r="600" ht="24.95" customHeight="1"/>
    <row r="601" ht="24.95" customHeight="1"/>
    <row r="602" ht="13.9" customHeight="1"/>
    <row r="603" ht="13.9" customHeight="1"/>
    <row r="604" ht="13.9" customHeight="1"/>
    <row r="605" ht="24.95"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24.95" customHeight="1"/>
    <row r="623" ht="15" customHeight="1"/>
    <row r="624" ht="15" customHeight="1"/>
    <row r="625" ht="15" customHeight="1"/>
    <row r="626" ht="24.95" customHeight="1"/>
    <row r="627" ht="24.95" customHeight="1"/>
    <row r="628" ht="13.9" customHeight="1"/>
    <row r="629" ht="13.9" customHeight="1"/>
    <row r="630" ht="13.9" customHeight="1"/>
    <row r="631" ht="24.95"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24.95" customHeight="1"/>
    <row r="649" ht="15" customHeight="1"/>
    <row r="650" ht="15" customHeight="1"/>
    <row r="651" ht="15" customHeight="1"/>
    <row r="652" ht="24.95" customHeight="1"/>
    <row r="653" ht="24.95" customHeight="1"/>
    <row r="654" ht="13.9" customHeight="1"/>
    <row r="655" ht="13.9" customHeight="1"/>
    <row r="656" ht="13.9" customHeight="1"/>
    <row r="657" ht="24.95" customHeight="1"/>
    <row r="658" ht="24.95" customHeight="1"/>
    <row r="659" ht="24.95" customHeight="1"/>
    <row r="660" ht="24.95" customHeight="1"/>
    <row r="661" ht="24.95" customHeight="1"/>
    <row r="662" ht="24.95" customHeight="1"/>
    <row r="663" ht="24.95" customHeight="1"/>
    <row r="664" ht="24.95" customHeight="1"/>
    <row r="665" ht="24.95" customHeight="1"/>
    <row r="666" ht="24.95" customHeight="1"/>
    <row r="667" ht="24.95" customHeight="1"/>
    <row r="668" ht="24.95" customHeight="1"/>
    <row r="669" ht="24.95" customHeight="1"/>
    <row r="670" ht="24.95" customHeight="1"/>
    <row r="671" ht="24.95" customHeight="1"/>
    <row r="672" ht="24.95" customHeight="1"/>
    <row r="673" ht="24.95" customHeight="1"/>
    <row r="674" ht="24.95" customHeight="1"/>
    <row r="675" ht="15" customHeight="1"/>
    <row r="676" ht="15" customHeight="1"/>
    <row r="677" ht="15" customHeight="1"/>
    <row r="678" ht="24.95" customHeight="1"/>
    <row r="679" ht="24.95" customHeight="1"/>
    <row r="680" ht="13.9" customHeight="1"/>
    <row r="681" ht="13.9" customHeight="1"/>
    <row r="682" ht="13.9" customHeight="1"/>
    <row r="683" ht="24.95" customHeight="1"/>
    <row r="684" ht="24.95" customHeight="1"/>
    <row r="685" ht="12" customHeight="1"/>
    <row r="686" ht="12.95" customHeight="1"/>
    <row r="687" ht="12" customHeight="1"/>
    <row r="688" ht="12.95" customHeight="1"/>
    <row r="689" ht="24.95" customHeight="1"/>
    <row r="690" ht="24.95" customHeight="1"/>
    <row r="691" ht="24.95" customHeight="1"/>
    <row r="692" ht="24.95" customHeight="1"/>
    <row r="693" ht="24.95" customHeight="1"/>
    <row r="694" ht="24.95" customHeight="1"/>
    <row r="695" ht="24.95" customHeight="1"/>
    <row r="696" ht="12" customHeight="1"/>
    <row r="697" ht="12.95" customHeight="1"/>
    <row r="698" ht="24.95" customHeight="1"/>
    <row r="699" ht="12" customHeight="1"/>
    <row r="700" ht="12.95" customHeight="1"/>
    <row r="701" ht="24.95" customHeight="1"/>
    <row r="702" ht="12" customHeight="1"/>
    <row r="703" ht="12.95" customHeight="1"/>
    <row r="704" ht="24.95" customHeight="1"/>
    <row r="705" ht="12" customHeight="1"/>
    <row r="706" ht="12.95" customHeight="1"/>
    <row r="707" ht="15" customHeight="1"/>
    <row r="708" ht="15" customHeight="1"/>
    <row r="709" ht="15" customHeight="1"/>
    <row r="710" ht="24.95" customHeight="1"/>
    <row r="715" ht="12" customHeight="1"/>
    <row r="716" ht="12.95" customHeight="1"/>
    <row r="717" ht="24.95" customHeight="1"/>
    <row r="718" ht="24.95" customHeight="1"/>
    <row r="719" ht="24.95" customHeight="1"/>
    <row r="720" ht="24.95" customHeight="1"/>
    <row r="721" ht="24.95" customHeight="1"/>
    <row r="722" ht="24.95" customHeight="1"/>
    <row r="723" ht="12" customHeight="1"/>
    <row r="724" ht="12.95" customHeight="1"/>
    <row r="725" ht="12" customHeight="1"/>
    <row r="726" ht="12.95" customHeight="1"/>
    <row r="727" ht="24.95" customHeight="1"/>
    <row r="728" ht="12" customHeight="1"/>
    <row r="729" ht="12.95" customHeight="1"/>
    <row r="730" ht="12" customHeight="1"/>
    <row r="731" ht="12.95" customHeight="1"/>
    <row r="732" ht="12" customHeight="1"/>
    <row r="733" ht="12.95" customHeight="1"/>
    <row r="734" ht="12" customHeight="1"/>
    <row r="735" ht="12.95" customHeight="1"/>
    <row r="736" ht="24.95" customHeight="1"/>
    <row r="737" ht="12" customHeight="1"/>
    <row r="738" ht="12.95" customHeight="1"/>
    <row r="739" ht="24.95" customHeight="1"/>
    <row r="740" ht="24.95" customHeight="1"/>
    <row r="744" ht="12" customHeight="1"/>
    <row r="745" ht="12.95" customHeight="1"/>
    <row r="746" ht="24.95" customHeight="1"/>
    <row r="747" ht="24.95" customHeight="1"/>
    <row r="748" ht="24.95" customHeight="1"/>
    <row r="749" ht="24.95" customHeight="1"/>
    <row r="750" ht="24.95" customHeight="1"/>
    <row r="751" ht="24.95" customHeight="1"/>
    <row r="752" ht="24.95" customHeight="1"/>
    <row r="753" ht="24.95" customHeight="1"/>
    <row r="754" ht="24.95" customHeight="1"/>
    <row r="755" ht="24.95" customHeight="1"/>
    <row r="756" ht="24.95" customHeight="1"/>
    <row r="757" ht="24.95" customHeight="1"/>
    <row r="758" ht="24.95" customHeight="1"/>
    <row r="759" ht="24.95" customHeight="1"/>
    <row r="760" ht="24.95" customHeight="1"/>
    <row r="761" ht="24.95" customHeight="1"/>
    <row r="762" ht="24.95" customHeight="1"/>
    <row r="770" ht="12" customHeight="1"/>
    <row r="771" ht="12.95" customHeight="1"/>
    <row r="772" ht="24.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88" ht="24.95" customHeight="1"/>
    <row r="796" ht="12" customHeight="1"/>
    <row r="797" ht="12.95" customHeight="1"/>
    <row r="798" ht="24.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14" ht="24.95" customHeight="1"/>
    <row r="822" ht="12" customHeight="1"/>
    <row r="823" ht="12.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0" ht="24.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24.95" customHeight="1"/>
    <row r="901" ht="24.95" customHeight="1"/>
    <row r="902" ht="24.95" customHeight="1"/>
    <row r="903" ht="24.95" customHeight="1"/>
    <row r="904" ht="24.95" customHeight="1"/>
    <row r="905" ht="24.95" customHeight="1"/>
    <row r="906" ht="24.95" customHeight="1"/>
    <row r="907" ht="24.95" customHeight="1"/>
    <row r="908" ht="24.95" customHeight="1"/>
    <row r="909" ht="24.95" customHeight="1"/>
    <row r="910" ht="24.95" customHeight="1"/>
    <row r="911" ht="24.95" customHeight="1"/>
    <row r="912" ht="24.95" customHeight="1"/>
    <row r="913" ht="24.95" customHeight="1"/>
    <row r="914" ht="24.95" customHeight="1"/>
    <row r="915" ht="24.95" customHeight="1"/>
    <row r="923" ht="24.95" customHeight="1"/>
    <row r="924" ht="24.95" customHeight="1"/>
    <row r="925" ht="12" customHeight="1"/>
    <row r="926" ht="12.95" customHeight="1"/>
    <row r="927" ht="12" customHeight="1"/>
    <row r="928" ht="12.95" customHeight="1"/>
    <row r="929" ht="24.95" customHeight="1"/>
    <row r="930" ht="24.95" customHeight="1"/>
    <row r="931" ht="24.95" customHeight="1"/>
    <row r="932" ht="24.95" customHeight="1"/>
    <row r="933" ht="24.95" customHeight="1"/>
    <row r="934" ht="24.95" customHeight="1"/>
    <row r="935" ht="24.95" customHeight="1"/>
    <row r="936" ht="12" customHeight="1"/>
    <row r="937" ht="12.95" customHeight="1"/>
    <row r="938" ht="24.95" customHeight="1"/>
    <row r="939" ht="12" customHeight="1"/>
    <row r="940" ht="12.95" customHeight="1"/>
    <row r="941" ht="24.95" customHeight="1"/>
    <row r="942" ht="12" customHeight="1"/>
    <row r="943" ht="12.95" customHeight="1"/>
    <row r="944" ht="24.95" customHeight="1"/>
    <row r="945" ht="12" customHeight="1"/>
    <row r="946" ht="12.95" customHeight="1"/>
    <row r="954" ht="12" customHeight="1"/>
    <row r="955" ht="12.95" customHeight="1"/>
    <row r="956" ht="24.95" customHeight="1"/>
    <row r="957" ht="24.95" customHeight="1"/>
    <row r="958" ht="24.95" customHeight="1"/>
    <row r="959" ht="24.95" customHeight="1"/>
    <row r="960" ht="24.95" customHeight="1"/>
    <row r="961" ht="24.95" customHeight="1"/>
    <row r="966" ht="24.95" customHeight="1"/>
    <row r="967" ht="12" customHeight="1"/>
    <row r="968" ht="12.95" customHeight="1"/>
    <row r="969" ht="12" customHeight="1"/>
    <row r="970" ht="12.95" customHeight="1"/>
    <row r="971" ht="12" customHeight="1"/>
    <row r="972" ht="12.95" customHeight="1"/>
    <row r="973" ht="12" customHeight="1"/>
    <row r="974" ht="12.95" customHeight="1"/>
    <row r="975" ht="24.95" customHeight="1"/>
    <row r="976" ht="12" customHeight="1"/>
    <row r="977" ht="12.95" customHeight="1"/>
    <row r="978" ht="24.95" customHeight="1"/>
    <row r="979" ht="24.95" customHeight="1"/>
    <row r="1150" ht="24.95" customHeight="1"/>
    <row r="1151" ht="13.9" customHeight="1"/>
    <row r="1152" ht="13.9" customHeight="1"/>
    <row r="1153" ht="24.95" customHeight="1"/>
    <row r="1154" ht="24.95" customHeight="1"/>
    <row r="1155" ht="24.95" customHeight="1"/>
    <row r="1156" ht="24.95" customHeight="1"/>
    <row r="1157" ht="24.95" customHeight="1"/>
    <row r="1158" ht="24.95" customHeight="1"/>
    <row r="1159" ht="24.95" customHeight="1"/>
    <row r="1160" ht="24.95" customHeight="1"/>
    <row r="1161" ht="24.95" customHeight="1"/>
    <row r="1162" ht="24.95" customHeight="1"/>
    <row r="1163" ht="24.95" customHeight="1"/>
    <row r="1164" ht="24.95" customHeight="1"/>
    <row r="1165" ht="24.95" customHeight="1"/>
    <row r="1166" ht="24.95" customHeight="1"/>
    <row r="1167" ht="24.95" customHeight="1"/>
    <row r="1168" ht="24.95" customHeight="1"/>
    <row r="1169" ht="24.95" customHeight="1"/>
    <row r="1170" ht="24.95" customHeight="1"/>
    <row r="1171" ht="24.95" customHeight="1"/>
    <row r="1172" ht="24.95" customHeight="1"/>
    <row r="1173" ht="24.95" customHeight="1"/>
    <row r="1174" ht="24.95" customHeight="1"/>
    <row r="1175" ht="24.95" customHeight="1"/>
    <row r="1176" ht="24.95" customHeight="1"/>
    <row r="1177" ht="24.95" customHeight="1"/>
    <row r="1178" ht="24.95" customHeight="1"/>
    <row r="1179" ht="24.95" customHeight="1"/>
    <row r="1180" ht="24.95" customHeight="1"/>
    <row r="1181" ht="24.95" customHeight="1"/>
    <row r="1182" ht="24.95" customHeight="1"/>
    <row r="1183" ht="24.95" customHeight="1"/>
    <row r="1184" ht="24.95" customHeight="1"/>
    <row r="1185" ht="24.95" customHeight="1"/>
    <row r="1186" ht="24.95" customHeight="1"/>
    <row r="1187" ht="24.95" customHeight="1"/>
    <row r="1188" ht="24.95" customHeight="1"/>
    <row r="1189" ht="24.95" customHeight="1"/>
    <row r="1190" ht="24.9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rowBreaks count="27" manualBreakCount="27">
    <brk id="25" max="16383" man="1"/>
    <brk id="50" max="16383" man="1"/>
    <brk id="75" max="16383" man="1"/>
    <brk id="100" max="16383" man="1"/>
    <brk id="125" max="16383" man="1"/>
    <brk id="151" max="16383" man="1"/>
    <brk id="177" max="16383" man="1"/>
    <brk id="204" max="16383" man="1"/>
    <brk id="230" max="16383" man="1"/>
    <brk id="256" max="16383" man="1"/>
    <brk id="282" max="16383" man="1"/>
    <brk id="313" max="16383" man="1"/>
    <brk id="338" max="16383" man="1"/>
    <brk id="364" max="16383" man="1"/>
    <brk id="390" max="16383" man="1"/>
    <brk id="416" max="16383" man="1"/>
    <brk id="442" max="16383" man="1"/>
    <brk id="468" max="16383" man="1"/>
    <brk id="494" max="16383" man="1"/>
    <brk id="520" max="16383" man="1"/>
    <brk id="546" max="16383" man="1"/>
    <brk id="572" max="16383" man="1"/>
    <brk id="599" max="16383" man="1"/>
    <brk id="625" max="16383" man="1"/>
    <brk id="651" max="16383" man="1"/>
    <brk id="677" max="16383" man="1"/>
    <brk id="70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199"/>
  <sheetViews>
    <sheetView topLeftCell="A7" workbookViewId="0">
      <selection activeCell="D15" sqref="D15"/>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4.95"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23.2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9.5" customHeight="1">
      <c r="A4" s="843"/>
      <c r="B4" s="869" t="s">
        <v>102</v>
      </c>
      <c r="C4" s="842"/>
      <c r="D4" s="844"/>
      <c r="E4" s="841"/>
      <c r="F4" s="844"/>
      <c r="G4" s="841"/>
      <c r="H4" s="1201" t="s">
        <v>92</v>
      </c>
      <c r="I4" s="1202"/>
      <c r="J4" s="1201" t="s">
        <v>93</v>
      </c>
      <c r="K4" s="1202"/>
      <c r="L4" s="1201" t="s">
        <v>94</v>
      </c>
      <c r="M4" s="1202"/>
      <c r="N4" s="1201" t="s">
        <v>95</v>
      </c>
      <c r="O4" s="1205"/>
    </row>
    <row r="5" spans="1:15" ht="22.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24.95" customHeight="1" thickTop="1">
      <c r="A6" s="849"/>
      <c r="B6" s="850"/>
      <c r="C6" s="880"/>
      <c r="D6" s="852"/>
      <c r="E6" s="853"/>
      <c r="F6" s="852"/>
      <c r="G6" s="853"/>
      <c r="H6" s="852"/>
      <c r="I6" s="853"/>
      <c r="J6" s="852"/>
      <c r="K6" s="853"/>
      <c r="L6" s="852"/>
      <c r="M6" s="853"/>
      <c r="N6" s="852"/>
      <c r="O6" s="855"/>
    </row>
    <row r="7" spans="1:15" ht="24.95" customHeight="1">
      <c r="A7" s="857" t="s">
        <v>1171</v>
      </c>
      <c r="B7" s="850"/>
      <c r="C7" s="880" t="s">
        <v>1172</v>
      </c>
      <c r="D7" s="852"/>
      <c r="E7" s="853"/>
      <c r="F7" s="852"/>
      <c r="G7" s="853"/>
      <c r="H7" s="852"/>
      <c r="I7" s="853"/>
      <c r="J7" s="852"/>
      <c r="K7" s="853"/>
      <c r="L7" s="852"/>
      <c r="M7" s="853"/>
      <c r="N7" s="852"/>
      <c r="O7" s="855"/>
    </row>
    <row r="8" spans="1:15" ht="24.95" customHeight="1">
      <c r="A8" s="857"/>
      <c r="B8" s="850" t="s">
        <v>100</v>
      </c>
      <c r="C8" s="851" t="s">
        <v>1174</v>
      </c>
      <c r="D8" s="1088">
        <v>190750</v>
      </c>
      <c r="E8" s="1089"/>
      <c r="F8" s="1088">
        <v>181250</v>
      </c>
      <c r="G8" s="1089"/>
      <c r="H8" s="1088"/>
      <c r="I8" s="1089"/>
      <c r="J8" s="1088">
        <v>181250</v>
      </c>
      <c r="K8" s="1089"/>
      <c r="L8" s="1088">
        <v>175224</v>
      </c>
      <c r="M8" s="1089"/>
      <c r="N8" s="1088">
        <f>J8-L8</f>
        <v>6026</v>
      </c>
      <c r="O8" s="855"/>
    </row>
    <row r="9" spans="1:15" ht="24.95" customHeight="1">
      <c r="A9" s="857" t="s">
        <v>1076</v>
      </c>
      <c r="B9" s="850"/>
      <c r="C9" s="851" t="s">
        <v>1159</v>
      </c>
      <c r="D9" s="1088"/>
      <c r="E9" s="1089"/>
      <c r="F9" s="1088"/>
      <c r="G9" s="1089"/>
      <c r="H9" s="1088"/>
      <c r="I9" s="1089"/>
      <c r="J9" s="1088"/>
      <c r="K9" s="1089"/>
      <c r="L9" s="1088"/>
      <c r="M9" s="1089"/>
      <c r="N9" s="1088"/>
      <c r="O9" s="855"/>
    </row>
    <row r="10" spans="1:15" ht="24.95" customHeight="1">
      <c r="A10" s="857"/>
      <c r="B10" s="850" t="s">
        <v>99</v>
      </c>
      <c r="C10" s="851" t="s">
        <v>1160</v>
      </c>
      <c r="D10" s="1088">
        <v>11219</v>
      </c>
      <c r="E10" s="1095"/>
      <c r="F10" s="1088">
        <v>10739</v>
      </c>
      <c r="G10" s="1095"/>
      <c r="H10" s="1088"/>
      <c r="I10" s="1089"/>
      <c r="J10" s="1088">
        <v>11116</v>
      </c>
      <c r="K10" s="1089"/>
      <c r="L10" s="1088">
        <v>11116</v>
      </c>
      <c r="M10" s="1089"/>
      <c r="N10" s="1088">
        <f t="shared" ref="N10:N14" si="0">J10-L10</f>
        <v>0</v>
      </c>
      <c r="O10" s="855"/>
    </row>
    <row r="11" spans="1:15" ht="24.95" customHeight="1">
      <c r="A11" s="857"/>
      <c r="B11" s="850" t="s">
        <v>100</v>
      </c>
      <c r="C11" s="851" t="s">
        <v>1163</v>
      </c>
      <c r="D11" s="1088">
        <v>10500</v>
      </c>
      <c r="E11" s="1089"/>
      <c r="F11" s="1088">
        <v>10500</v>
      </c>
      <c r="G11" s="1089"/>
      <c r="H11" s="1088"/>
      <c r="I11" s="1089"/>
      <c r="J11" s="1088">
        <f>10500+2190</f>
        <v>12690</v>
      </c>
      <c r="K11" s="1089"/>
      <c r="L11" s="1088">
        <v>6756</v>
      </c>
      <c r="M11" s="1089"/>
      <c r="N11" s="1088">
        <f t="shared" si="0"/>
        <v>5934</v>
      </c>
      <c r="O11" s="855"/>
    </row>
    <row r="12" spans="1:15" ht="24.95" customHeight="1">
      <c r="A12" s="857" t="s">
        <v>1175</v>
      </c>
      <c r="B12" s="850"/>
      <c r="C12" s="851" t="s">
        <v>1172</v>
      </c>
      <c r="D12" s="1088"/>
      <c r="E12" s="1095"/>
      <c r="F12" s="1088"/>
      <c r="G12" s="1095"/>
      <c r="H12" s="1088"/>
      <c r="I12" s="1089"/>
      <c r="J12" s="1088"/>
      <c r="K12" s="1089"/>
      <c r="L12" s="1088"/>
      <c r="M12" s="1089"/>
      <c r="N12" s="1088"/>
      <c r="O12" s="855"/>
    </row>
    <row r="13" spans="1:15" ht="24.95" customHeight="1">
      <c r="A13" s="857"/>
      <c r="B13" s="850" t="s">
        <v>99</v>
      </c>
      <c r="C13" s="851" t="s">
        <v>1173</v>
      </c>
      <c r="D13" s="1088">
        <v>49468</v>
      </c>
      <c r="E13" s="1095"/>
      <c r="F13" s="1088">
        <v>48494</v>
      </c>
      <c r="G13" s="1095"/>
      <c r="H13" s="1088"/>
      <c r="I13" s="1089"/>
      <c r="J13" s="1088">
        <v>48494</v>
      </c>
      <c r="K13" s="1095"/>
      <c r="L13" s="1088">
        <v>48238</v>
      </c>
      <c r="M13" s="1095"/>
      <c r="N13" s="1088">
        <f t="shared" si="0"/>
        <v>256</v>
      </c>
      <c r="O13" s="855"/>
    </row>
    <row r="14" spans="1:15" ht="24.95" customHeight="1">
      <c r="A14" s="857"/>
      <c r="B14" s="850" t="s">
        <v>100</v>
      </c>
      <c r="C14" s="851" t="s">
        <v>1174</v>
      </c>
      <c r="D14" s="1088">
        <v>10000</v>
      </c>
      <c r="E14" s="1089"/>
      <c r="F14" s="1088">
        <v>10000</v>
      </c>
      <c r="G14" s="1089"/>
      <c r="H14" s="1088"/>
      <c r="I14" s="1089"/>
      <c r="J14" s="1088">
        <v>10000</v>
      </c>
      <c r="K14" s="1089"/>
      <c r="L14" s="1088">
        <v>9783</v>
      </c>
      <c r="M14" s="1089"/>
      <c r="N14" s="1088">
        <f t="shared" si="0"/>
        <v>217</v>
      </c>
      <c r="O14" s="855"/>
    </row>
    <row r="15" spans="1:15" ht="24.95" customHeight="1">
      <c r="A15" s="857"/>
      <c r="B15" s="850"/>
      <c r="C15" s="851"/>
      <c r="D15" s="1088"/>
      <c r="E15" s="1095"/>
      <c r="F15" s="1088"/>
      <c r="G15" s="1089"/>
      <c r="H15" s="1088"/>
      <c r="I15" s="1089"/>
      <c r="J15" s="1088"/>
      <c r="K15" s="1089"/>
      <c r="L15" s="1088"/>
      <c r="M15" s="1089"/>
      <c r="N15" s="1088"/>
      <c r="O15" s="855"/>
    </row>
    <row r="16" spans="1:15" ht="24.95" customHeight="1">
      <c r="A16" s="857"/>
      <c r="B16" s="850"/>
      <c r="C16" s="851"/>
      <c r="D16" s="1088"/>
      <c r="E16" s="1095"/>
      <c r="F16" s="1088"/>
      <c r="G16" s="1095"/>
      <c r="H16" s="1088"/>
      <c r="I16" s="1089"/>
      <c r="J16" s="1088"/>
      <c r="K16" s="1095"/>
      <c r="L16" s="1088"/>
      <c r="M16" s="1095"/>
      <c r="N16" s="1088"/>
      <c r="O16" s="855"/>
    </row>
    <row r="17" spans="1:15" ht="24.95" customHeight="1">
      <c r="A17" s="857"/>
      <c r="B17" s="850"/>
      <c r="C17" s="851"/>
      <c r="D17" s="1088"/>
      <c r="E17" s="1089"/>
      <c r="F17" s="1088"/>
      <c r="G17" s="1095"/>
      <c r="H17" s="1088"/>
      <c r="I17" s="1095"/>
      <c r="J17" s="1088"/>
      <c r="K17" s="1095"/>
      <c r="L17" s="1088"/>
      <c r="M17" s="1095"/>
      <c r="N17" s="1088"/>
      <c r="O17" s="855"/>
    </row>
    <row r="18" spans="1:15" ht="24.95" customHeight="1">
      <c r="A18" s="857"/>
      <c r="B18" s="850"/>
      <c r="C18" s="851"/>
      <c r="D18" s="1088"/>
      <c r="E18" s="1095"/>
      <c r="F18" s="1088"/>
      <c r="G18" s="1089"/>
      <c r="H18" s="1088"/>
      <c r="I18" s="1089"/>
      <c r="J18" s="1088"/>
      <c r="K18" s="1089"/>
      <c r="L18" s="1088"/>
      <c r="M18" s="1089"/>
      <c r="N18" s="1088"/>
      <c r="O18" s="855"/>
    </row>
    <row r="19" spans="1:15" ht="24.95" customHeight="1">
      <c r="A19" s="857"/>
      <c r="B19" s="850"/>
      <c r="C19" s="851"/>
      <c r="D19" s="1088"/>
      <c r="E19" s="1095"/>
      <c r="F19" s="1088"/>
      <c r="G19" s="1089"/>
      <c r="H19" s="1088"/>
      <c r="I19" s="1089"/>
      <c r="J19" s="1088"/>
      <c r="K19" s="1089"/>
      <c r="L19" s="1088"/>
      <c r="M19" s="1089"/>
      <c r="N19" s="1088"/>
      <c r="O19" s="855"/>
    </row>
    <row r="20" spans="1:15" ht="24.95" customHeight="1">
      <c r="A20" s="883"/>
      <c r="B20" s="889"/>
      <c r="C20" s="851"/>
      <c r="D20" s="1088"/>
      <c r="E20" s="1095"/>
      <c r="F20" s="1088"/>
      <c r="G20" s="1095"/>
      <c r="H20" s="1088"/>
      <c r="I20" s="1089"/>
      <c r="J20" s="1088"/>
      <c r="K20" s="1089"/>
      <c r="L20" s="1088"/>
      <c r="M20" s="1089"/>
      <c r="N20" s="1088"/>
      <c r="O20" s="855"/>
    </row>
    <row r="21" spans="1:15" ht="24.95" customHeight="1">
      <c r="A21" s="884"/>
      <c r="B21" s="890"/>
      <c r="C21" s="891"/>
      <c r="D21" s="1088"/>
      <c r="E21" s="1095"/>
      <c r="F21" s="1088"/>
      <c r="G21" s="1095"/>
      <c r="H21" s="1088"/>
      <c r="I21" s="1089"/>
      <c r="J21" s="1088"/>
      <c r="K21" s="1089"/>
      <c r="L21" s="1088"/>
      <c r="M21" s="1089"/>
      <c r="N21" s="1088"/>
      <c r="O21" s="855"/>
    </row>
    <row r="22" spans="1:15" ht="24.95" customHeight="1">
      <c r="A22" s="857"/>
      <c r="B22" s="850"/>
      <c r="C22" s="891"/>
      <c r="D22" s="1088"/>
      <c r="E22" s="1095"/>
      <c r="F22" s="1088"/>
      <c r="G22" s="1095"/>
      <c r="H22" s="1088"/>
      <c r="I22" s="1089"/>
      <c r="J22" s="1088"/>
      <c r="K22" s="1089"/>
      <c r="L22" s="1088"/>
      <c r="M22" s="1089"/>
      <c r="N22" s="1088"/>
      <c r="O22" s="855"/>
    </row>
    <row r="23" spans="1:15" ht="24.95" customHeight="1" thickBot="1">
      <c r="A23" s="874"/>
      <c r="B23" s="875"/>
      <c r="C23" s="875"/>
      <c r="D23" s="861"/>
      <c r="E23" s="862"/>
      <c r="F23" s="861"/>
      <c r="G23" s="862"/>
      <c r="H23" s="861"/>
      <c r="I23" s="862"/>
      <c r="J23" s="861"/>
      <c r="K23" s="862"/>
      <c r="L23" s="861"/>
      <c r="M23" s="862"/>
      <c r="N23" s="863"/>
      <c r="O23" s="864"/>
    </row>
    <row r="24" spans="1:15" ht="22.9" customHeight="1" thickTop="1">
      <c r="F24" s="865" t="s">
        <v>106</v>
      </c>
    </row>
    <row r="25" spans="1:15" ht="22.9" customHeight="1"/>
    <row r="26" spans="1:15" ht="24.95" customHeight="1">
      <c r="D26" s="866">
        <f>SUM(D6:D23)</f>
        <v>271937</v>
      </c>
      <c r="E26" s="866"/>
      <c r="F26" s="866">
        <f>SUM(F6:F23)</f>
        <v>260983</v>
      </c>
      <c r="G26" s="866"/>
      <c r="H26" s="866">
        <f>SUM(H6:H23)</f>
        <v>0</v>
      </c>
      <c r="I26" s="866"/>
      <c r="J26" s="866">
        <f>SUM(J6:J23)</f>
        <v>263550</v>
      </c>
      <c r="K26" s="866"/>
      <c r="L26" s="866">
        <f>SUM(L6:L23)</f>
        <v>251117</v>
      </c>
      <c r="M26" s="866"/>
      <c r="N26" s="866">
        <f>SUM(N6:N23)</f>
        <v>12433</v>
      </c>
    </row>
    <row r="27" spans="1:15" ht="22.9" customHeight="1">
      <c r="C27" s="867" t="s">
        <v>960</v>
      </c>
      <c r="D27" s="866">
        <f>D10+D13</f>
        <v>60687</v>
      </c>
      <c r="E27" s="866"/>
      <c r="F27" s="866">
        <f>F10+F13</f>
        <v>59233</v>
      </c>
      <c r="G27" s="866"/>
      <c r="H27" s="866">
        <f>H10+H13</f>
        <v>0</v>
      </c>
      <c r="I27" s="866"/>
      <c r="J27" s="866">
        <f>J10+J13</f>
        <v>59610</v>
      </c>
      <c r="K27" s="866"/>
      <c r="L27" s="866">
        <f>L10+L13</f>
        <v>59354</v>
      </c>
      <c r="M27" s="866"/>
      <c r="N27" s="866">
        <f>N10+N13</f>
        <v>256</v>
      </c>
    </row>
    <row r="28" spans="1:15" ht="13.9" customHeight="1">
      <c r="C28" s="867" t="s">
        <v>961</v>
      </c>
      <c r="D28" s="866">
        <f>D14+D11+D8</f>
        <v>211250</v>
      </c>
      <c r="E28" s="866"/>
      <c r="F28" s="866">
        <f>F14+F11+F8</f>
        <v>201750</v>
      </c>
      <c r="G28" s="866"/>
      <c r="H28" s="866">
        <f>H14+H11+H8</f>
        <v>0</v>
      </c>
      <c r="I28" s="866"/>
      <c r="J28" s="866">
        <f>J14+J11+J8</f>
        <v>203940</v>
      </c>
      <c r="K28" s="866"/>
      <c r="L28" s="866">
        <f>L14+L11+L8</f>
        <v>191763</v>
      </c>
      <c r="M28" s="866"/>
      <c r="N28" s="866">
        <f>N14+N11+N8</f>
        <v>12177</v>
      </c>
    </row>
    <row r="29" spans="1:15" ht="13.9" customHeight="1">
      <c r="D29" s="866">
        <f>D26-D27-D28</f>
        <v>0</v>
      </c>
      <c r="E29" s="866"/>
      <c r="F29" s="866">
        <f>F26-F27-F28</f>
        <v>0</v>
      </c>
      <c r="G29" s="866"/>
      <c r="H29" s="866">
        <f>H26-H27-H28</f>
        <v>0</v>
      </c>
      <c r="I29" s="866"/>
      <c r="J29" s="866">
        <f>J26-J27-J28</f>
        <v>0</v>
      </c>
      <c r="K29" s="866"/>
      <c r="L29" s="866">
        <f>L26-L27-L28</f>
        <v>0</v>
      </c>
      <c r="M29" s="866"/>
      <c r="N29" s="866">
        <f>N26-N27-N28</f>
        <v>0</v>
      </c>
    </row>
    <row r="30" spans="1:15" ht="13.9" customHeight="1"/>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2.9" customHeight="1"/>
    <row r="50" ht="22.9" customHeight="1"/>
    <row r="51" ht="22.9"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4.95"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4.95"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15" customHeight="1"/>
    <row r="125" ht="9.9499999999999993" customHeight="1"/>
    <row r="126" ht="22.9" customHeight="1"/>
    <row r="127" ht="24.95" customHeight="1"/>
    <row r="128" ht="22.9" customHeight="1"/>
    <row r="129" ht="13.9" customHeight="1"/>
    <row r="130" ht="13.9" customHeight="1"/>
    <row r="131" ht="13.9"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15" customHeight="1"/>
    <row r="151" ht="12" customHeight="1"/>
    <row r="152" ht="22.9" customHeight="1"/>
    <row r="153" ht="22.9" customHeight="1"/>
    <row r="154" ht="22.9" customHeight="1"/>
    <row r="155" ht="13.9" customHeight="1"/>
    <row r="156" ht="13.9" customHeight="1"/>
    <row r="157" ht="13.9" customHeight="1"/>
    <row r="158" ht="12" customHeight="1"/>
    <row r="159" ht="12.95" customHeight="1"/>
    <row r="160" ht="12" customHeight="1"/>
    <row r="161" ht="12.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2.9" customHeight="1"/>
    <row r="179" ht="22.9" customHeight="1"/>
    <row r="180" ht="24.95" customHeight="1"/>
    <row r="181" ht="22.9" customHeight="1"/>
    <row r="182" ht="13.9" customHeight="1"/>
    <row r="183" ht="13.9" customHeight="1"/>
    <row r="184" ht="13.9"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12" customHeight="1"/>
    <row r="200" ht="12.95" customHeight="1"/>
    <row r="201" ht="24.95" customHeight="1"/>
    <row r="202" ht="24.95" customHeight="1"/>
    <row r="203" ht="24.95" customHeight="1"/>
    <row r="204" ht="22.9" customHeight="1"/>
    <row r="205" ht="22.9" customHeight="1"/>
    <row r="206" ht="24.95" customHeight="1"/>
    <row r="207" ht="22.9" customHeight="1"/>
    <row r="208" ht="13.9" customHeight="1"/>
    <row r="209" ht="13.9" customHeight="1"/>
    <row r="210" ht="13.9" customHeight="1"/>
    <row r="211" ht="12" customHeight="1"/>
    <row r="212" ht="12.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2.9" customHeight="1"/>
    <row r="231" ht="22.9" customHeight="1"/>
    <row r="232" ht="24.95" customHeight="1"/>
    <row r="233" ht="22.9" customHeight="1"/>
    <row r="234" ht="13.9" customHeight="1"/>
    <row r="235" ht="13.9" customHeight="1"/>
    <row r="236" ht="13.9" customHeight="1"/>
    <row r="237" ht="12" customHeight="1"/>
    <row r="238" ht="12.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8" ht="24.95" customHeight="1"/>
    <row r="260" ht="13.9" customHeight="1"/>
    <row r="261" ht="13.9" customHeight="1"/>
    <row r="262" ht="13.9" customHeight="1"/>
    <row r="263" ht="12" customHeight="1"/>
    <row r="264" ht="12.95" customHeight="1"/>
    <row r="265" ht="24.95" customHeight="1"/>
    <row r="266" ht="12" customHeight="1"/>
    <row r="267" ht="12.95" customHeight="1"/>
    <row r="268" ht="22.9" customHeight="1"/>
    <row r="269" ht="12" customHeight="1"/>
    <row r="270" ht="12.95" customHeight="1"/>
    <row r="271" ht="12" customHeight="1"/>
    <row r="272" ht="12.95" customHeight="1"/>
    <row r="273" ht="21" customHeight="1"/>
    <row r="274" ht="21" customHeight="1"/>
    <row r="275" ht="21" customHeight="1"/>
    <row r="276" ht="21" customHeight="1"/>
    <row r="277" ht="21" customHeight="1"/>
    <row r="278" ht="12" customHeight="1"/>
    <row r="279" ht="12.95" customHeight="1"/>
    <row r="280" ht="22.9" customHeight="1"/>
    <row r="281" ht="22.9" customHeight="1"/>
    <row r="282" ht="22.9" customHeight="1"/>
    <row r="283" ht="22.9" customHeight="1"/>
    <row r="284" ht="21" customHeight="1"/>
    <row r="285" ht="12" customHeight="1"/>
    <row r="286" ht="12.95" customHeight="1"/>
    <row r="288" ht="9.9499999999999993" customHeight="1"/>
    <row r="289"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4"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15" customHeight="1"/>
    <row r="338" ht="15" customHeight="1"/>
    <row r="339" ht="15" customHeight="1"/>
    <row r="340" ht="24.95" customHeight="1"/>
    <row r="341" ht="24.95" customHeight="1"/>
    <row r="342" ht="13.9" customHeight="1"/>
    <row r="343" ht="13.9" customHeight="1"/>
    <row r="344" ht="13.9"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15" customHeight="1"/>
    <row r="364" ht="15" customHeight="1"/>
    <row r="365" ht="15" customHeight="1"/>
    <row r="366" ht="24.95" customHeight="1"/>
    <row r="367" ht="24.95" customHeight="1"/>
    <row r="368" ht="13.9" customHeight="1"/>
    <row r="369" ht="13.9" customHeight="1"/>
    <row r="370" ht="13.9"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15" customHeight="1"/>
    <row r="390" ht="15" customHeight="1"/>
    <row r="391" ht="15" customHeight="1"/>
    <row r="392" ht="24.95" customHeight="1"/>
    <row r="393" ht="24.95" customHeight="1"/>
    <row r="394" ht="13.9" customHeight="1"/>
    <row r="395" ht="13.9" customHeight="1"/>
    <row r="396" ht="13.9"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15" customHeight="1"/>
    <row r="416" ht="15" customHeight="1"/>
    <row r="417" ht="15" customHeight="1"/>
    <row r="418" ht="24.95" customHeight="1"/>
    <row r="419" ht="24.95" customHeight="1"/>
    <row r="420" ht="13.9" customHeight="1"/>
    <row r="421" ht="13.9" customHeight="1"/>
    <row r="422" ht="13.9" customHeight="1"/>
    <row r="423" ht="24.95" customHeight="1"/>
    <row r="424" ht="12" customHeight="1"/>
    <row r="425" ht="12.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15" customHeight="1"/>
    <row r="442" ht="15" customHeight="1"/>
    <row r="443" ht="15" customHeight="1"/>
    <row r="444" ht="24.95" customHeight="1"/>
    <row r="445" ht="24.95" customHeight="1"/>
    <row r="446" ht="13.9" customHeight="1"/>
    <row r="447" ht="13.9" customHeight="1"/>
    <row r="448" ht="13.9" customHeight="1"/>
    <row r="449" ht="12" customHeight="1"/>
    <row r="450" ht="12.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15" customHeight="1"/>
    <row r="468" ht="15" customHeight="1"/>
    <row r="469" ht="15" customHeight="1"/>
    <row r="470" ht="24.95" customHeight="1"/>
    <row r="471" ht="24.95" customHeight="1"/>
    <row r="472" ht="13.9" customHeight="1"/>
    <row r="473" ht="13.9" customHeight="1"/>
    <row r="474" ht="13.9"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15" customHeight="1"/>
    <row r="494" ht="15" customHeight="1"/>
    <row r="495" ht="15" customHeight="1"/>
    <row r="496" ht="24.95" customHeight="1"/>
    <row r="497" ht="24.95" customHeight="1"/>
    <row r="498" ht="13.9" customHeight="1"/>
    <row r="499" ht="13.9" customHeight="1"/>
    <row r="500" ht="13.9" customHeight="1"/>
    <row r="501" ht="12" customHeight="1"/>
    <row r="502" ht="12.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12" customHeight="1"/>
    <row r="518" ht="12.95" customHeight="1"/>
    <row r="519" ht="15" customHeight="1"/>
    <row r="520" ht="15" customHeight="1"/>
    <row r="521" ht="15" customHeight="1"/>
    <row r="522" ht="24.95" customHeight="1"/>
    <row r="523" ht="24.95" customHeight="1"/>
    <row r="524" ht="13.9" customHeight="1"/>
    <row r="525" ht="13.9" customHeight="1"/>
    <row r="526" ht="13.9" customHeight="1"/>
    <row r="527" ht="12" customHeight="1"/>
    <row r="528" ht="12.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24.95" customHeight="1"/>
    <row r="543" ht="24.95" customHeight="1"/>
    <row r="544" ht="24.95" customHeight="1"/>
    <row r="545" ht="24.95" customHeight="1"/>
    <row r="546" ht="24.95" customHeight="1"/>
    <row r="547" ht="12" customHeight="1"/>
    <row r="548" ht="24.95" customHeight="1"/>
    <row r="549" ht="24.95" customHeight="1"/>
    <row r="550" ht="13.9" customHeight="1"/>
    <row r="551" ht="13.9" customHeight="1"/>
    <row r="552" ht="13.9" customHeight="1"/>
    <row r="553" ht="12" customHeight="1"/>
    <row r="554" ht="12.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12" customHeight="1"/>
    <row r="566" ht="12.95" customHeight="1"/>
    <row r="567" ht="24.95" customHeight="1"/>
    <row r="568" ht="24.95" customHeight="1"/>
    <row r="569" ht="24.95" customHeight="1"/>
    <row r="570" ht="24.95" customHeight="1"/>
    <row r="571" ht="24.95" customHeight="1"/>
    <row r="572" ht="15" customHeight="1"/>
    <row r="573" ht="15" customHeight="1"/>
    <row r="574" ht="15" customHeight="1"/>
    <row r="575" ht="24.95" customHeight="1"/>
    <row r="576" ht="24.95" customHeight="1"/>
    <row r="577" ht="13.9" customHeight="1"/>
    <row r="578" ht="13.9" customHeight="1"/>
    <row r="579" ht="13.9"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24.95" customHeight="1"/>
    <row r="591" ht="24.95" customHeight="1"/>
    <row r="592" ht="24.95" customHeight="1"/>
    <row r="593" ht="24.95" customHeight="1"/>
    <row r="594" ht="24.95" customHeight="1"/>
    <row r="595" ht="24.95" customHeight="1"/>
    <row r="596" ht="24.95" customHeight="1"/>
    <row r="597" ht="24.95" customHeight="1"/>
    <row r="598" ht="15" customHeight="1"/>
    <row r="599" ht="15" customHeight="1"/>
    <row r="600" ht="15" customHeight="1"/>
    <row r="601" ht="24.95" customHeight="1"/>
    <row r="602" ht="24.95" customHeight="1"/>
    <row r="603" ht="13.9" customHeight="1"/>
    <row r="604" ht="13.9" customHeight="1"/>
    <row r="605" ht="13.9"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24.95" customHeight="1"/>
    <row r="623" ht="24.95" customHeight="1"/>
    <row r="624" ht="15" customHeight="1"/>
    <row r="625" ht="15" customHeight="1"/>
    <row r="626" ht="15" customHeight="1"/>
    <row r="627" ht="24.95" customHeight="1"/>
    <row r="628" ht="24.95" customHeight="1"/>
    <row r="629" ht="13.9" customHeight="1"/>
    <row r="630" ht="13.9" customHeight="1"/>
    <row r="631" ht="13.9"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24.95" customHeight="1"/>
    <row r="649" ht="24.95" customHeight="1"/>
    <row r="650" ht="15" customHeight="1"/>
    <row r="651" ht="15" customHeight="1"/>
    <row r="652" ht="15" customHeight="1"/>
    <row r="653" ht="24.95" customHeight="1"/>
    <row r="654" ht="24.95" customHeight="1"/>
    <row r="655" ht="13.9" customHeight="1"/>
    <row r="656" ht="13.9" customHeight="1"/>
    <row r="657" ht="13.9" customHeight="1"/>
    <row r="658" ht="24.95" customHeight="1"/>
    <row r="659" ht="24.95" customHeight="1"/>
    <row r="660" ht="12" customHeight="1"/>
    <row r="661" ht="12.95" customHeight="1"/>
    <row r="662" ht="12" customHeight="1"/>
    <row r="663" ht="12.95" customHeight="1"/>
    <row r="664" ht="24.95" customHeight="1"/>
    <row r="665" ht="24.95" customHeight="1"/>
    <row r="666" ht="24.95" customHeight="1"/>
    <row r="667" ht="24.95" customHeight="1"/>
    <row r="668" ht="24.95" customHeight="1"/>
    <row r="669" ht="24.95" customHeight="1"/>
    <row r="670" ht="24.95" customHeight="1"/>
    <row r="671" ht="12" customHeight="1"/>
    <row r="672" ht="12.95" customHeight="1"/>
    <row r="673" ht="24.95" customHeight="1"/>
    <row r="674" ht="12" customHeight="1"/>
    <row r="675" ht="12.95" customHeight="1"/>
    <row r="676" ht="24.95" customHeight="1"/>
    <row r="677" ht="12" customHeight="1"/>
    <row r="678" ht="12.95" customHeight="1"/>
    <row r="679" ht="24.95" customHeight="1"/>
    <row r="680" ht="12" customHeight="1"/>
    <row r="681" ht="12.95" customHeight="1"/>
    <row r="682" ht="15" customHeight="1"/>
    <row r="683" ht="15" customHeight="1"/>
    <row r="684" ht="15" customHeight="1"/>
    <row r="685" ht="24.95" customHeight="1"/>
    <row r="690" ht="12" customHeight="1"/>
    <row r="691" ht="12.95" customHeight="1"/>
    <row r="692" ht="24.95" customHeight="1"/>
    <row r="693" ht="24.95" customHeight="1"/>
    <row r="694" ht="24.95" customHeight="1"/>
    <row r="695" ht="24.95" customHeight="1"/>
    <row r="696" ht="24.95" customHeight="1"/>
    <row r="697" ht="24.95" customHeight="1"/>
    <row r="698" ht="12" customHeight="1"/>
    <row r="699" ht="12.95" customHeight="1"/>
    <row r="700" ht="12" customHeight="1"/>
    <row r="701" ht="12.95" customHeight="1"/>
    <row r="702" ht="24.95" customHeight="1"/>
    <row r="703" ht="12" customHeight="1"/>
    <row r="704" ht="12.95" customHeight="1"/>
    <row r="705" ht="12" customHeight="1"/>
    <row r="706" ht="12.95" customHeight="1"/>
    <row r="707" ht="12" customHeight="1"/>
    <row r="708" ht="12.95" customHeight="1"/>
    <row r="709" ht="12" customHeight="1"/>
    <row r="710" ht="12.95" customHeight="1"/>
    <row r="711" ht="24.95" customHeight="1"/>
    <row r="712" ht="12" customHeight="1"/>
    <row r="713" ht="12.95" customHeight="1"/>
    <row r="714" ht="24.95" customHeight="1"/>
    <row r="715" ht="24.95" customHeight="1"/>
    <row r="719" ht="12" customHeight="1"/>
    <row r="720" ht="12.95" customHeight="1"/>
    <row r="721" ht="24.95" customHeight="1"/>
    <row r="722" ht="24.95" customHeight="1"/>
    <row r="723" ht="24.95" customHeight="1"/>
    <row r="724" ht="24.95" customHeight="1"/>
    <row r="725" ht="24.95" customHeight="1"/>
    <row r="726" ht="24.95" customHeight="1"/>
    <row r="727" ht="24.95" customHeight="1"/>
    <row r="728" ht="24.95" customHeight="1"/>
    <row r="729" ht="24.95" customHeight="1"/>
    <row r="730" ht="24.95" customHeight="1"/>
    <row r="731" ht="24.95" customHeight="1"/>
    <row r="732" ht="24.95" customHeight="1"/>
    <row r="733" ht="24.95" customHeight="1"/>
    <row r="734" ht="24.95" customHeight="1"/>
    <row r="735" ht="24.95" customHeight="1"/>
    <row r="736" ht="24.95" customHeight="1"/>
    <row r="737" ht="24.95" customHeight="1"/>
    <row r="745" ht="12" customHeight="1"/>
    <row r="746" ht="12.95" customHeight="1"/>
    <row r="747" ht="24.95" customHeight="1"/>
    <row r="748" ht="24.95" customHeight="1"/>
    <row r="749" ht="24.95" customHeight="1"/>
    <row r="750" ht="24.95" customHeight="1"/>
    <row r="751" ht="24.95" customHeight="1"/>
    <row r="752" ht="24.95" customHeight="1"/>
    <row r="753" ht="24.95" customHeight="1"/>
    <row r="754" ht="24.95" customHeight="1"/>
    <row r="755" ht="24.95" customHeight="1"/>
    <row r="756" ht="24.95" customHeight="1"/>
    <row r="757" ht="24.95" customHeight="1"/>
    <row r="758" ht="24.95" customHeight="1"/>
    <row r="759" ht="24.95" customHeight="1"/>
    <row r="760" ht="24.95" customHeight="1"/>
    <row r="761" ht="24.95" customHeight="1"/>
    <row r="762" ht="24.95" customHeight="1"/>
    <row r="763" ht="24.95" customHeight="1"/>
    <row r="771" ht="12" customHeight="1"/>
    <row r="772" ht="12.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88" ht="24.95" customHeight="1"/>
    <row r="789" ht="24.95" customHeight="1"/>
    <row r="797" ht="12" customHeight="1"/>
    <row r="798" ht="12.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14" ht="24.95" customHeight="1"/>
    <row r="815" ht="24.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0" ht="24.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12" customHeight="1"/>
    <row r="901" ht="12.95" customHeight="1"/>
    <row r="902" ht="12" customHeight="1"/>
    <row r="903" ht="12.95" customHeight="1"/>
    <row r="904" ht="24.95" customHeight="1"/>
    <row r="905" ht="24.95" customHeight="1"/>
    <row r="906" ht="24.95" customHeight="1"/>
    <row r="907" ht="24.95" customHeight="1"/>
    <row r="908" ht="24.95" customHeight="1"/>
    <row r="909" ht="24.95" customHeight="1"/>
    <row r="910" ht="24.95" customHeight="1"/>
    <row r="911" ht="12" customHeight="1"/>
    <row r="912" ht="12.95" customHeight="1"/>
    <row r="913" ht="24.95" customHeight="1"/>
    <row r="914" ht="12" customHeight="1"/>
    <row r="915" ht="12.95" customHeight="1"/>
    <row r="916" ht="24.95" customHeight="1"/>
    <row r="917" ht="12" customHeight="1"/>
    <row r="918" ht="12.95" customHeight="1"/>
    <row r="919" ht="24.95" customHeight="1"/>
    <row r="920" ht="12" customHeight="1"/>
    <row r="921" ht="12.95" customHeight="1"/>
    <row r="929" ht="12" customHeight="1"/>
    <row r="930" ht="12.95" customHeight="1"/>
    <row r="931" ht="24.95" customHeight="1"/>
    <row r="932" ht="24.95" customHeight="1"/>
    <row r="933" ht="24.95" customHeight="1"/>
    <row r="934" ht="24.95" customHeight="1"/>
    <row r="935" ht="24.95" customHeight="1"/>
    <row r="936" ht="24.95" customHeight="1"/>
    <row r="941" ht="24.95" customHeight="1"/>
    <row r="942" ht="12" customHeight="1"/>
    <row r="943" ht="12.95" customHeight="1"/>
    <row r="944" ht="12" customHeight="1"/>
    <row r="945" ht="12.95" customHeight="1"/>
    <row r="946" ht="12" customHeight="1"/>
    <row r="947" ht="12.95" customHeight="1"/>
    <row r="948" ht="12" customHeight="1"/>
    <row r="949" ht="12.95" customHeight="1"/>
    <row r="950" ht="24.95" customHeight="1"/>
    <row r="951" ht="12" customHeight="1"/>
    <row r="952" ht="12.95" customHeight="1"/>
    <row r="953" ht="24.95" customHeight="1"/>
    <row r="954" ht="24.95" customHeight="1"/>
    <row r="1125" ht="24.95" customHeight="1"/>
    <row r="1126" ht="13.9" customHeight="1"/>
    <row r="1127" ht="13.9" customHeight="1"/>
    <row r="1128" ht="24.95" customHeight="1"/>
    <row r="1129" ht="24.95" customHeight="1"/>
    <row r="1130" ht="24.95" customHeight="1"/>
    <row r="1131" ht="24.95" customHeight="1"/>
    <row r="1132" ht="24.95" customHeight="1"/>
    <row r="1133" ht="24.95" customHeight="1"/>
    <row r="1134" ht="24.95" customHeight="1"/>
    <row r="1135" ht="24.95" customHeight="1"/>
    <row r="1136" ht="24.95" customHeight="1"/>
    <row r="1137" ht="24.95" customHeight="1"/>
    <row r="1138" ht="24.95" customHeight="1"/>
    <row r="1139" ht="24.95" customHeight="1"/>
    <row r="1140" ht="24.95" customHeight="1"/>
    <row r="1141" ht="24.95" customHeight="1"/>
    <row r="1142" ht="24.95" customHeight="1"/>
    <row r="1143" ht="24.95" customHeight="1"/>
    <row r="1144" ht="24.95" customHeight="1"/>
    <row r="1145" ht="24.95" customHeight="1"/>
    <row r="1146" ht="24.95" customHeight="1"/>
    <row r="1147" ht="24.95" customHeight="1"/>
    <row r="1148" ht="24.95" customHeight="1"/>
    <row r="1149" ht="24.95" customHeight="1"/>
    <row r="1150" ht="24.95" customHeight="1"/>
    <row r="1151" ht="24.95" customHeight="1"/>
    <row r="1152" ht="24.95" customHeight="1"/>
    <row r="1153" ht="24.95" customHeight="1"/>
    <row r="1154" ht="24.95" customHeight="1"/>
    <row r="1155" ht="24.95" customHeight="1"/>
    <row r="1156" ht="24.95" customHeight="1"/>
    <row r="1157" ht="24.95" customHeight="1"/>
    <row r="1158" ht="24.95" customHeight="1"/>
    <row r="1159" ht="24.95" customHeight="1"/>
    <row r="1160" ht="24.95" customHeight="1"/>
    <row r="1161" ht="24.95" customHeight="1"/>
    <row r="1162" ht="24.95" customHeight="1"/>
    <row r="1163" ht="24.95" customHeight="1"/>
    <row r="1164" ht="24.95" customHeight="1"/>
    <row r="1165" ht="24.9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rowBreaks count="26" manualBreakCount="26">
    <brk id="25" max="16383" man="1"/>
    <brk id="50" max="16383" man="1"/>
    <brk id="75" max="16383" man="1"/>
    <brk id="100" max="16383" man="1"/>
    <brk id="126" max="16383" man="1"/>
    <brk id="152" max="16383" man="1"/>
    <brk id="179" max="16383" man="1"/>
    <brk id="205" max="16383" man="1"/>
    <brk id="231" max="16383" man="1"/>
    <brk id="257" max="16383" man="1"/>
    <brk id="288" max="16383" man="1"/>
    <brk id="313" max="16383" man="1"/>
    <brk id="339" max="16383" man="1"/>
    <brk id="365" max="16383" man="1"/>
    <brk id="391" max="16383" man="1"/>
    <brk id="417" max="16383" man="1"/>
    <brk id="443" max="16383" man="1"/>
    <brk id="469" max="16383" man="1"/>
    <brk id="495" max="16383" man="1"/>
    <brk id="521" max="16383" man="1"/>
    <brk id="547" max="16383" man="1"/>
    <brk id="574" max="16383" man="1"/>
    <brk id="600" max="16383" man="1"/>
    <brk id="626" max="16383" man="1"/>
    <brk id="652" max="16383" man="1"/>
    <brk id="68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199"/>
  <sheetViews>
    <sheetView topLeftCell="A6" workbookViewId="0">
      <selection activeCell="D10" sqref="D10"/>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4.95"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23.2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9.5" customHeight="1">
      <c r="A4" s="843"/>
      <c r="B4" s="869" t="s">
        <v>102</v>
      </c>
      <c r="C4" s="842"/>
      <c r="D4" s="844"/>
      <c r="E4" s="841"/>
      <c r="F4" s="844"/>
      <c r="G4" s="841"/>
      <c r="H4" s="1201" t="s">
        <v>92</v>
      </c>
      <c r="I4" s="1202"/>
      <c r="J4" s="1201" t="s">
        <v>93</v>
      </c>
      <c r="K4" s="1202"/>
      <c r="L4" s="1201" t="s">
        <v>94</v>
      </c>
      <c r="M4" s="1202"/>
      <c r="N4" s="1201" t="s">
        <v>95</v>
      </c>
      <c r="O4" s="1205"/>
    </row>
    <row r="5" spans="1:15" ht="22.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24.95" customHeight="1" thickTop="1">
      <c r="A6" s="881"/>
      <c r="B6" s="850"/>
      <c r="C6" s="851"/>
      <c r="D6" s="1088"/>
      <c r="E6" s="1095"/>
      <c r="F6" s="1088"/>
      <c r="G6" s="1089"/>
      <c r="H6" s="1088"/>
      <c r="I6" s="1089"/>
      <c r="J6" s="1088"/>
      <c r="K6" s="1089"/>
      <c r="L6" s="1088"/>
      <c r="M6" s="1089"/>
      <c r="N6" s="1088"/>
      <c r="O6" s="855"/>
    </row>
    <row r="7" spans="1:15" ht="24.95" customHeight="1">
      <c r="A7" s="857" t="s">
        <v>1316</v>
      </c>
      <c r="B7" s="850"/>
      <c r="C7" s="851" t="s">
        <v>1123</v>
      </c>
      <c r="D7" s="1088"/>
      <c r="E7" s="1095"/>
      <c r="F7" s="1088"/>
      <c r="G7" s="1089"/>
      <c r="H7" s="1088"/>
      <c r="I7" s="1089"/>
      <c r="J7" s="1088"/>
      <c r="K7" s="1089"/>
      <c r="L7" s="1088"/>
      <c r="M7" s="1089"/>
      <c r="N7" s="1088"/>
      <c r="O7" s="855"/>
    </row>
    <row r="8" spans="1:15" ht="24.95" customHeight="1">
      <c r="A8" s="857"/>
      <c r="B8" s="850" t="s">
        <v>99</v>
      </c>
      <c r="C8" s="851" t="s">
        <v>1124</v>
      </c>
      <c r="D8" s="1088">
        <v>71404</v>
      </c>
      <c r="E8" s="1095"/>
      <c r="F8" s="1088">
        <v>70003</v>
      </c>
      <c r="G8" s="1089"/>
      <c r="H8" s="1088"/>
      <c r="I8" s="1089"/>
      <c r="J8" s="1088">
        <v>60003</v>
      </c>
      <c r="K8" s="1089"/>
      <c r="L8" s="1088">
        <v>56941</v>
      </c>
      <c r="M8" s="1089"/>
      <c r="N8" s="1088">
        <f>J8-L8</f>
        <v>3062</v>
      </c>
      <c r="O8" s="855"/>
    </row>
    <row r="9" spans="1:15" ht="24.95" customHeight="1">
      <c r="A9" s="857"/>
      <c r="B9" s="850" t="s">
        <v>100</v>
      </c>
      <c r="C9" s="851" t="s">
        <v>1125</v>
      </c>
      <c r="D9" s="1088">
        <v>9150</v>
      </c>
      <c r="E9" s="1089"/>
      <c r="F9" s="1088">
        <v>10650</v>
      </c>
      <c r="G9" s="1089"/>
      <c r="H9" s="1088"/>
      <c r="I9" s="1089"/>
      <c r="J9" s="1088">
        <v>2225</v>
      </c>
      <c r="K9" s="1089"/>
      <c r="L9" s="1088">
        <v>2225</v>
      </c>
      <c r="M9" s="1089"/>
      <c r="N9" s="1088">
        <f t="shared" ref="N9:N18" si="0">J9-L9</f>
        <v>0</v>
      </c>
      <c r="O9" s="855"/>
    </row>
    <row r="10" spans="1:15" ht="24.95" customHeight="1">
      <c r="A10" s="881"/>
      <c r="B10" s="850" t="s">
        <v>1126</v>
      </c>
      <c r="C10" s="851" t="s">
        <v>1125</v>
      </c>
      <c r="D10" s="1088">
        <v>100000</v>
      </c>
      <c r="E10" s="1095"/>
      <c r="F10" s="1088">
        <v>100000</v>
      </c>
      <c r="G10" s="1095"/>
      <c r="H10" s="1088"/>
      <c r="I10" s="1089"/>
      <c r="J10" s="1088">
        <v>100000</v>
      </c>
      <c r="K10" s="1089"/>
      <c r="L10" s="1088">
        <v>100000</v>
      </c>
      <c r="M10" s="1089"/>
      <c r="N10" s="1088">
        <f t="shared" si="0"/>
        <v>0</v>
      </c>
      <c r="O10" s="855"/>
    </row>
    <row r="11" spans="1:15" ht="24.95" customHeight="1">
      <c r="A11" s="857" t="s">
        <v>1119</v>
      </c>
      <c r="B11" s="850"/>
      <c r="C11" s="851" t="s">
        <v>1120</v>
      </c>
      <c r="D11" s="1088"/>
      <c r="E11" s="1089"/>
      <c r="F11" s="1088"/>
      <c r="G11" s="1089"/>
      <c r="H11" s="1088"/>
      <c r="I11" s="1089"/>
      <c r="J11" s="1088"/>
      <c r="K11" s="1089"/>
      <c r="L11" s="1088"/>
      <c r="M11" s="1089"/>
      <c r="N11" s="1088"/>
      <c r="O11" s="855"/>
    </row>
    <row r="12" spans="1:15" ht="24.95" customHeight="1">
      <c r="A12" s="857"/>
      <c r="B12" s="850" t="s">
        <v>99</v>
      </c>
      <c r="C12" s="851" t="s">
        <v>1121</v>
      </c>
      <c r="D12" s="1088">
        <v>199096</v>
      </c>
      <c r="E12" s="1095"/>
      <c r="F12" s="1088">
        <v>188900</v>
      </c>
      <c r="G12" s="1095"/>
      <c r="H12" s="1088"/>
      <c r="I12" s="1089"/>
      <c r="J12" s="1088">
        <v>161700</v>
      </c>
      <c r="K12" s="1089"/>
      <c r="L12" s="1088">
        <v>132159</v>
      </c>
      <c r="M12" s="1089"/>
      <c r="N12" s="1088">
        <f t="shared" si="0"/>
        <v>29541</v>
      </c>
      <c r="O12" s="855"/>
    </row>
    <row r="13" spans="1:15" ht="24.95" customHeight="1">
      <c r="A13" s="857"/>
      <c r="B13" s="850" t="s">
        <v>100</v>
      </c>
      <c r="C13" s="851" t="s">
        <v>1122</v>
      </c>
      <c r="D13" s="1088">
        <v>23100</v>
      </c>
      <c r="E13" s="1095"/>
      <c r="F13" s="1088">
        <v>25100</v>
      </c>
      <c r="G13" s="1095"/>
      <c r="H13" s="1088"/>
      <c r="I13" s="1089"/>
      <c r="J13" s="1088">
        <v>25100</v>
      </c>
      <c r="K13" s="1095"/>
      <c r="L13" s="1088">
        <v>14507</v>
      </c>
      <c r="M13" s="1095"/>
      <c r="N13" s="1088">
        <f t="shared" si="0"/>
        <v>10593</v>
      </c>
      <c r="O13" s="855"/>
    </row>
    <row r="14" spans="1:15" ht="24.95" customHeight="1">
      <c r="A14" s="857" t="s">
        <v>1113</v>
      </c>
      <c r="B14" s="850"/>
      <c r="C14" s="851" t="s">
        <v>1114</v>
      </c>
      <c r="D14" s="1088"/>
      <c r="E14" s="1089"/>
      <c r="F14" s="1088"/>
      <c r="G14" s="1089"/>
      <c r="H14" s="1088"/>
      <c r="I14" s="1089"/>
      <c r="J14" s="1088"/>
      <c r="K14" s="1089"/>
      <c r="L14" s="1088"/>
      <c r="M14" s="1089"/>
      <c r="N14" s="1088"/>
      <c r="O14" s="855"/>
    </row>
    <row r="15" spans="1:15" ht="24.95" customHeight="1">
      <c r="A15" s="857"/>
      <c r="B15" s="850" t="s">
        <v>99</v>
      </c>
      <c r="C15" s="851" t="s">
        <v>1115</v>
      </c>
      <c r="D15" s="1088">
        <v>29580</v>
      </c>
      <c r="E15" s="1089"/>
      <c r="F15" s="1088">
        <v>29000</v>
      </c>
      <c r="G15" s="1089"/>
      <c r="H15" s="1088"/>
      <c r="I15" s="1089"/>
      <c r="J15" s="1088">
        <v>29000</v>
      </c>
      <c r="K15" s="1089"/>
      <c r="L15" s="1088">
        <v>29000</v>
      </c>
      <c r="M15" s="1089"/>
      <c r="N15" s="1088">
        <f t="shared" si="0"/>
        <v>0</v>
      </c>
      <c r="O15" s="855"/>
    </row>
    <row r="16" spans="1:15" ht="24.95" customHeight="1">
      <c r="A16" s="857"/>
      <c r="B16" s="850" t="s">
        <v>100</v>
      </c>
      <c r="C16" s="851" t="s">
        <v>1116</v>
      </c>
      <c r="D16" s="1088">
        <v>30000</v>
      </c>
      <c r="E16" s="1095"/>
      <c r="F16" s="1088">
        <v>30000</v>
      </c>
      <c r="G16" s="1095"/>
      <c r="H16" s="1088"/>
      <c r="I16" s="1089"/>
      <c r="J16" s="1088">
        <v>106700</v>
      </c>
      <c r="K16" s="1095"/>
      <c r="L16" s="1088">
        <v>106700</v>
      </c>
      <c r="M16" s="1095"/>
      <c r="N16" s="1088">
        <f t="shared" si="0"/>
        <v>0</v>
      </c>
      <c r="O16" s="855"/>
    </row>
    <row r="17" spans="1:15" ht="24.95" customHeight="1">
      <c r="A17" s="857" t="s">
        <v>1117</v>
      </c>
      <c r="B17" s="850"/>
      <c r="C17" s="851" t="s">
        <v>1131</v>
      </c>
      <c r="D17" s="1088"/>
      <c r="E17" s="1095"/>
      <c r="F17" s="1088"/>
      <c r="G17" s="1095"/>
      <c r="H17" s="1088"/>
      <c r="I17" s="1095"/>
      <c r="J17" s="1088"/>
      <c r="K17" s="1095"/>
      <c r="L17" s="1088"/>
      <c r="M17" s="1095"/>
      <c r="N17" s="1088"/>
      <c r="O17" s="855"/>
    </row>
    <row r="18" spans="1:15" ht="24.95" customHeight="1">
      <c r="A18" s="857"/>
      <c r="B18" s="850" t="s">
        <v>100</v>
      </c>
      <c r="C18" s="851" t="s">
        <v>1118</v>
      </c>
      <c r="D18" s="1088">
        <v>36000</v>
      </c>
      <c r="E18" s="1089"/>
      <c r="F18" s="1088">
        <v>36000</v>
      </c>
      <c r="G18" s="1089"/>
      <c r="H18" s="1088"/>
      <c r="I18" s="1089"/>
      <c r="J18" s="1088">
        <v>36000</v>
      </c>
      <c r="K18" s="1089"/>
      <c r="L18" s="1088">
        <v>36000</v>
      </c>
      <c r="M18" s="1089"/>
      <c r="N18" s="1088">
        <f t="shared" si="0"/>
        <v>0</v>
      </c>
      <c r="O18" s="855"/>
    </row>
    <row r="19" spans="1:15" ht="24.95" customHeight="1">
      <c r="A19" s="882"/>
      <c r="B19" s="850"/>
      <c r="C19" s="851"/>
      <c r="D19" s="1088"/>
      <c r="E19" s="1089"/>
      <c r="F19" s="1088"/>
      <c r="G19" s="1089"/>
      <c r="H19" s="1088"/>
      <c r="I19" s="1089"/>
      <c r="J19" s="1088"/>
      <c r="K19" s="1089"/>
      <c r="L19" s="1088"/>
      <c r="M19" s="1089"/>
      <c r="N19" s="1088"/>
      <c r="O19" s="855"/>
    </row>
    <row r="20" spans="1:15" ht="24.95" customHeight="1">
      <c r="A20" s="883"/>
      <c r="B20" s="850"/>
      <c r="C20" s="851"/>
      <c r="D20" s="1088"/>
      <c r="E20" s="1095"/>
      <c r="F20" s="1088"/>
      <c r="G20" s="1095"/>
      <c r="H20" s="1088"/>
      <c r="I20" s="1089"/>
      <c r="J20" s="1088"/>
      <c r="K20" s="1089"/>
      <c r="L20" s="1088"/>
      <c r="M20" s="1089"/>
      <c r="N20" s="1088"/>
      <c r="O20" s="855"/>
    </row>
    <row r="21" spans="1:15" ht="24.95" customHeight="1">
      <c r="A21" s="884"/>
      <c r="B21" s="850"/>
      <c r="C21" s="851"/>
      <c r="D21" s="1088"/>
      <c r="E21" s="1095"/>
      <c r="F21" s="1088"/>
      <c r="G21" s="1095"/>
      <c r="H21" s="1088"/>
      <c r="I21" s="1089"/>
      <c r="J21" s="1088"/>
      <c r="K21" s="1089"/>
      <c r="L21" s="1088"/>
      <c r="M21" s="1089"/>
      <c r="N21" s="1088"/>
      <c r="O21" s="855"/>
    </row>
    <row r="22" spans="1:15" ht="24.95" customHeight="1">
      <c r="A22" s="857"/>
      <c r="B22" s="850"/>
      <c r="C22" s="891"/>
      <c r="D22" s="1088"/>
      <c r="E22" s="1095"/>
      <c r="F22" s="1088"/>
      <c r="G22" s="1095"/>
      <c r="H22" s="1088"/>
      <c r="I22" s="1089"/>
      <c r="J22" s="1088"/>
      <c r="K22" s="1089"/>
      <c r="L22" s="1088"/>
      <c r="M22" s="1089"/>
      <c r="N22" s="1088"/>
      <c r="O22" s="855"/>
    </row>
    <row r="23" spans="1:15" ht="24.95" customHeight="1" thickBot="1">
      <c r="A23" s="874"/>
      <c r="B23" s="859"/>
      <c r="C23" s="917"/>
      <c r="D23" s="1096"/>
      <c r="E23" s="1097"/>
      <c r="F23" s="1096"/>
      <c r="G23" s="1097"/>
      <c r="H23" s="1096"/>
      <c r="I23" s="1097"/>
      <c r="J23" s="1096"/>
      <c r="K23" s="1097"/>
      <c r="L23" s="1096"/>
      <c r="M23" s="1097"/>
      <c r="N23" s="1098"/>
      <c r="O23" s="864"/>
    </row>
    <row r="24" spans="1:15" ht="22.9" customHeight="1" thickTop="1">
      <c r="F24" s="865" t="s">
        <v>957</v>
      </c>
    </row>
    <row r="25" spans="1:15" ht="22.9" customHeight="1"/>
    <row r="26" spans="1:15" ht="24.95" customHeight="1">
      <c r="D26" s="866">
        <f>SUM(D6:D23)</f>
        <v>498330</v>
      </c>
      <c r="E26" s="866"/>
      <c r="F26" s="866">
        <f>SUM(F6:F23)</f>
        <v>489653</v>
      </c>
      <c r="G26" s="866"/>
      <c r="H26" s="866">
        <f t="shared" ref="H26:N26" si="1">SUM(H6:H23)</f>
        <v>0</v>
      </c>
      <c r="I26" s="866">
        <f t="shared" si="1"/>
        <v>0</v>
      </c>
      <c r="J26" s="866">
        <f t="shared" si="1"/>
        <v>520728</v>
      </c>
      <c r="K26" s="866">
        <f t="shared" si="1"/>
        <v>0</v>
      </c>
      <c r="L26" s="866">
        <f t="shared" si="1"/>
        <v>477532</v>
      </c>
      <c r="M26" s="866">
        <f t="shared" si="1"/>
        <v>0</v>
      </c>
      <c r="N26" s="866">
        <f t="shared" si="1"/>
        <v>43196</v>
      </c>
    </row>
    <row r="27" spans="1:15" ht="22.9" customHeight="1">
      <c r="C27" s="867" t="s">
        <v>960</v>
      </c>
      <c r="D27" s="866">
        <f>D8+D12+D15</f>
        <v>300080</v>
      </c>
      <c r="E27" s="866"/>
      <c r="F27" s="866">
        <f>F8+F12+F15</f>
        <v>287903</v>
      </c>
      <c r="G27" s="866"/>
      <c r="H27" s="866">
        <f t="shared" ref="H27:N27" si="2">H8+H12+H15</f>
        <v>0</v>
      </c>
      <c r="I27" s="866">
        <f t="shared" si="2"/>
        <v>0</v>
      </c>
      <c r="J27" s="866">
        <f t="shared" si="2"/>
        <v>250703</v>
      </c>
      <c r="K27" s="866">
        <f t="shared" si="2"/>
        <v>0</v>
      </c>
      <c r="L27" s="866">
        <f t="shared" si="2"/>
        <v>218100</v>
      </c>
      <c r="M27" s="866">
        <f t="shared" si="2"/>
        <v>0</v>
      </c>
      <c r="N27" s="866">
        <f t="shared" si="2"/>
        <v>32603</v>
      </c>
    </row>
    <row r="28" spans="1:15">
      <c r="C28" s="867" t="s">
        <v>961</v>
      </c>
      <c r="D28" s="866">
        <f>D9+D10+D13+D16+D18</f>
        <v>198250</v>
      </c>
      <c r="E28" s="866"/>
      <c r="F28" s="866">
        <f>F9+F10+F13+F16+F18</f>
        <v>201750</v>
      </c>
      <c r="G28" s="866"/>
      <c r="H28" s="866">
        <f t="shared" ref="H28:N28" si="3">H9+H10+H13+H16+H18</f>
        <v>0</v>
      </c>
      <c r="I28" s="866">
        <f t="shared" si="3"/>
        <v>0</v>
      </c>
      <c r="J28" s="866">
        <f t="shared" si="3"/>
        <v>270025</v>
      </c>
      <c r="K28" s="866">
        <f t="shared" si="3"/>
        <v>0</v>
      </c>
      <c r="L28" s="866">
        <f t="shared" si="3"/>
        <v>259432</v>
      </c>
      <c r="M28" s="866">
        <f t="shared" si="3"/>
        <v>0</v>
      </c>
      <c r="N28" s="866">
        <f t="shared" si="3"/>
        <v>10593</v>
      </c>
    </row>
    <row r="29" spans="1:15" ht="13.9" customHeight="1">
      <c r="D29" s="866">
        <f>D26-D27-D28</f>
        <v>0</v>
      </c>
      <c r="E29" s="866"/>
      <c r="F29" s="866">
        <f>F26-F27-F28</f>
        <v>0</v>
      </c>
      <c r="G29" s="866"/>
      <c r="H29" s="866">
        <f t="shared" ref="H29:N29" si="4">H26-H27-H28</f>
        <v>0</v>
      </c>
      <c r="I29" s="866">
        <f t="shared" si="4"/>
        <v>0</v>
      </c>
      <c r="J29" s="866">
        <f t="shared" si="4"/>
        <v>0</v>
      </c>
      <c r="K29" s="866">
        <f t="shared" si="4"/>
        <v>0</v>
      </c>
      <c r="L29" s="866">
        <f t="shared" si="4"/>
        <v>0</v>
      </c>
      <c r="M29" s="866">
        <f t="shared" si="4"/>
        <v>0</v>
      </c>
      <c r="N29" s="866">
        <f t="shared" si="4"/>
        <v>0</v>
      </c>
    </row>
    <row r="30" spans="1:15" ht="13.9" customHeight="1"/>
    <row r="31" spans="1:15" ht="24.95" customHeight="1">
      <c r="D31" s="451">
        <f>SUM(D12:D23)</f>
        <v>317776</v>
      </c>
    </row>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2.9" customHeight="1"/>
    <row r="50" ht="22.9" customHeight="1"/>
    <row r="51" ht="22.9"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4.95"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4.95"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15" customHeight="1"/>
    <row r="125" ht="9.9499999999999993" customHeight="1"/>
    <row r="126" ht="22.9" customHeight="1"/>
    <row r="127" ht="24.95" customHeight="1"/>
    <row r="128" ht="22.9" customHeight="1"/>
    <row r="129" ht="13.9" customHeight="1"/>
    <row r="130" ht="13.9" customHeight="1"/>
    <row r="131" ht="13.9"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15" customHeight="1"/>
    <row r="151" ht="12" customHeight="1"/>
    <row r="152" ht="22.9" customHeight="1"/>
    <row r="153" ht="22.9" customHeight="1"/>
    <row r="154" ht="22.9" customHeight="1"/>
    <row r="155" ht="13.9" customHeight="1"/>
    <row r="156" ht="13.9" customHeight="1"/>
    <row r="157" ht="13.9" customHeight="1"/>
    <row r="158" ht="12" customHeight="1"/>
    <row r="159" ht="12.95" customHeight="1"/>
    <row r="160" ht="12" customHeight="1"/>
    <row r="161" ht="12.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2.9" customHeight="1"/>
    <row r="179" ht="22.9" customHeight="1"/>
    <row r="180" ht="24.95" customHeight="1"/>
    <row r="181" ht="22.9" customHeight="1"/>
    <row r="182" ht="13.9" customHeight="1"/>
    <row r="183" ht="13.9" customHeight="1"/>
    <row r="184" ht="13.9"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12" customHeight="1"/>
    <row r="200" ht="12.95" customHeight="1"/>
    <row r="201" ht="24.95" customHeight="1"/>
    <row r="202" ht="24.95" customHeight="1"/>
    <row r="203" ht="24.95" customHeight="1"/>
    <row r="204" ht="22.9" customHeight="1"/>
    <row r="205" ht="22.9" customHeight="1"/>
    <row r="206" ht="24.95" customHeight="1"/>
    <row r="207" ht="22.9" customHeight="1"/>
    <row r="208" ht="13.9" customHeight="1"/>
    <row r="209" ht="13.9" customHeight="1"/>
    <row r="210" ht="13.9" customHeight="1"/>
    <row r="211" ht="12" customHeight="1"/>
    <row r="212" ht="12.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2.9" customHeight="1"/>
    <row r="231" ht="22.9" customHeight="1"/>
    <row r="232" ht="24.95" customHeight="1"/>
    <row r="233" ht="22.9" customHeight="1"/>
    <row r="234" ht="13.9" customHeight="1"/>
    <row r="235" ht="13.9" customHeight="1"/>
    <row r="236" ht="13.9" customHeight="1"/>
    <row r="237" ht="12" customHeight="1"/>
    <row r="238" ht="12.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8" ht="24.95" customHeight="1"/>
    <row r="260" ht="13.9" customHeight="1"/>
    <row r="261" ht="13.9" customHeight="1"/>
    <row r="262" ht="13.9" customHeight="1"/>
    <row r="263" ht="12" customHeight="1"/>
    <row r="264" ht="12.95" customHeight="1"/>
    <row r="265" ht="24.95" customHeight="1"/>
    <row r="266" ht="12" customHeight="1"/>
    <row r="267" ht="12.95" customHeight="1"/>
    <row r="268" ht="22.9" customHeight="1"/>
    <row r="269" ht="12" customHeight="1"/>
    <row r="270" ht="12.95" customHeight="1"/>
    <row r="271" ht="12" customHeight="1"/>
    <row r="272" ht="12.95" customHeight="1"/>
    <row r="273" ht="21" customHeight="1"/>
    <row r="274" ht="21" customHeight="1"/>
    <row r="275" ht="21" customHeight="1"/>
    <row r="276" ht="21" customHeight="1"/>
    <row r="277" ht="21" customHeight="1"/>
    <row r="278" ht="12" customHeight="1"/>
    <row r="279" ht="12.95" customHeight="1"/>
    <row r="280" ht="22.9" customHeight="1"/>
    <row r="281" ht="22.9" customHeight="1"/>
    <row r="282" ht="22.9" customHeight="1"/>
    <row r="283" ht="22.9" customHeight="1"/>
    <row r="284" ht="21" customHeight="1"/>
    <row r="285" ht="12" customHeight="1"/>
    <row r="286" ht="12.95" customHeight="1"/>
    <row r="288" ht="9.9499999999999993" customHeight="1"/>
    <row r="289"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4"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15" customHeight="1"/>
    <row r="338" ht="15" customHeight="1"/>
    <row r="339" ht="15" customHeight="1"/>
    <row r="340" ht="24.95" customHeight="1"/>
    <row r="341" ht="24.95" customHeight="1"/>
    <row r="342" ht="13.9" customHeight="1"/>
    <row r="343" ht="13.9" customHeight="1"/>
    <row r="344" ht="13.9"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15" customHeight="1"/>
    <row r="364" ht="15" customHeight="1"/>
    <row r="365" ht="15" customHeight="1"/>
    <row r="366" ht="24.95" customHeight="1"/>
    <row r="367" ht="24.95" customHeight="1"/>
    <row r="368" ht="13.9" customHeight="1"/>
    <row r="369" ht="13.9" customHeight="1"/>
    <row r="370" ht="13.9"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15" customHeight="1"/>
    <row r="390" ht="15" customHeight="1"/>
    <row r="391" ht="15" customHeight="1"/>
    <row r="392" ht="24.95" customHeight="1"/>
    <row r="393" ht="24.95" customHeight="1"/>
    <row r="394" ht="13.9" customHeight="1"/>
    <row r="395" ht="13.9" customHeight="1"/>
    <row r="396" ht="13.9"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15" customHeight="1"/>
    <row r="416" ht="15" customHeight="1"/>
    <row r="417" ht="15" customHeight="1"/>
    <row r="418" ht="24.95" customHeight="1"/>
    <row r="419" ht="24.95" customHeight="1"/>
    <row r="420" ht="13.9" customHeight="1"/>
    <row r="421" ht="13.9" customHeight="1"/>
    <row r="422" ht="13.9" customHeight="1"/>
    <row r="423" ht="24.95" customHeight="1"/>
    <row r="424" ht="12" customHeight="1"/>
    <row r="425" ht="12.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15" customHeight="1"/>
    <row r="442" ht="15" customHeight="1"/>
    <row r="443" ht="15" customHeight="1"/>
    <row r="444" ht="24.95" customHeight="1"/>
    <row r="445" ht="24.95" customHeight="1"/>
    <row r="446" ht="13.9" customHeight="1"/>
    <row r="447" ht="13.9" customHeight="1"/>
    <row r="448" ht="13.9" customHeight="1"/>
    <row r="449" ht="12" customHeight="1"/>
    <row r="450" ht="12.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15" customHeight="1"/>
    <row r="468" ht="15" customHeight="1"/>
    <row r="469" ht="15" customHeight="1"/>
    <row r="470" ht="24.95" customHeight="1"/>
    <row r="471" ht="24.95" customHeight="1"/>
    <row r="472" ht="13.9" customHeight="1"/>
    <row r="473" ht="13.9" customHeight="1"/>
    <row r="474" ht="13.9"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15" customHeight="1"/>
    <row r="494" ht="15" customHeight="1"/>
    <row r="495" ht="15" customHeight="1"/>
    <row r="496" ht="24.95" customHeight="1"/>
    <row r="497" ht="24.95" customHeight="1"/>
    <row r="498" ht="13.9" customHeight="1"/>
    <row r="499" ht="13.9" customHeight="1"/>
    <row r="500" ht="13.9" customHeight="1"/>
    <row r="501" ht="12" customHeight="1"/>
    <row r="502" ht="12.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12" customHeight="1"/>
    <row r="518" ht="12.95" customHeight="1"/>
    <row r="519" ht="15" customHeight="1"/>
    <row r="520" ht="15" customHeight="1"/>
    <row r="521" ht="15" customHeight="1"/>
    <row r="522" ht="24.95" customHeight="1"/>
    <row r="523" ht="24.95" customHeight="1"/>
    <row r="524" ht="13.9" customHeight="1"/>
    <row r="525" ht="13.9" customHeight="1"/>
    <row r="526" ht="13.9" customHeight="1"/>
    <row r="527" ht="12" customHeight="1"/>
    <row r="528" ht="12.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24.95" customHeight="1"/>
    <row r="543" ht="24.95" customHeight="1"/>
    <row r="544" ht="24.95" customHeight="1"/>
    <row r="545" ht="24.95" customHeight="1"/>
    <row r="546" ht="24.95" customHeight="1"/>
    <row r="547" ht="12" customHeight="1"/>
    <row r="548" ht="24.95" customHeight="1"/>
    <row r="549" ht="24.95" customHeight="1"/>
    <row r="550" ht="13.9" customHeight="1"/>
    <row r="551" ht="13.9" customHeight="1"/>
    <row r="552" ht="13.9" customHeight="1"/>
    <row r="553" ht="12" customHeight="1"/>
    <row r="554" ht="12.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12" customHeight="1"/>
    <row r="566" ht="12.95" customHeight="1"/>
    <row r="567" ht="24.95" customHeight="1"/>
    <row r="568" ht="24.95" customHeight="1"/>
    <row r="569" ht="24.95" customHeight="1"/>
    <row r="570" ht="24.95" customHeight="1"/>
    <row r="571" ht="24.95" customHeight="1"/>
    <row r="572" ht="15" customHeight="1"/>
    <row r="573" ht="15" customHeight="1"/>
    <row r="574" ht="15" customHeight="1"/>
    <row r="575" ht="24.95" customHeight="1"/>
    <row r="576" ht="24.95" customHeight="1"/>
    <row r="577" ht="13.9" customHeight="1"/>
    <row r="578" ht="13.9" customHeight="1"/>
    <row r="579" ht="13.9"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24.95" customHeight="1"/>
    <row r="591" ht="24.95" customHeight="1"/>
    <row r="592" ht="24.95" customHeight="1"/>
    <row r="593" ht="24.95" customHeight="1"/>
    <row r="594" ht="24.95" customHeight="1"/>
    <row r="595" ht="24.95" customHeight="1"/>
    <row r="596" ht="24.95" customHeight="1"/>
    <row r="597" ht="24.95" customHeight="1"/>
    <row r="598" ht="15" customHeight="1"/>
    <row r="599" ht="15" customHeight="1"/>
    <row r="600" ht="15" customHeight="1"/>
    <row r="601" ht="24.95" customHeight="1"/>
    <row r="602" ht="24.95" customHeight="1"/>
    <row r="603" ht="13.9" customHeight="1"/>
    <row r="604" ht="13.9" customHeight="1"/>
    <row r="605" ht="13.9"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24.95" customHeight="1"/>
    <row r="623" ht="24.95" customHeight="1"/>
    <row r="624" ht="15" customHeight="1"/>
    <row r="625" ht="15" customHeight="1"/>
    <row r="626" ht="15" customHeight="1"/>
    <row r="627" ht="24.95" customHeight="1"/>
    <row r="628" ht="24.95" customHeight="1"/>
    <row r="629" ht="13.9" customHeight="1"/>
    <row r="630" ht="13.9" customHeight="1"/>
    <row r="631" ht="13.9"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24.95" customHeight="1"/>
    <row r="649" ht="24.95" customHeight="1"/>
    <row r="650" ht="15" customHeight="1"/>
    <row r="651" ht="15" customHeight="1"/>
    <row r="652" ht="15" customHeight="1"/>
    <row r="653" ht="24.95" customHeight="1"/>
    <row r="654" ht="24.95" customHeight="1"/>
    <row r="655" ht="13.9" customHeight="1"/>
    <row r="656" ht="13.9" customHeight="1"/>
    <row r="657" ht="13.9" customHeight="1"/>
    <row r="658" ht="24.95" customHeight="1"/>
    <row r="659" ht="24.95" customHeight="1"/>
    <row r="660" ht="12" customHeight="1"/>
    <row r="661" ht="12.95" customHeight="1"/>
    <row r="662" ht="12" customHeight="1"/>
    <row r="663" ht="12.95" customHeight="1"/>
    <row r="664" ht="24.95" customHeight="1"/>
    <row r="665" ht="24.95" customHeight="1"/>
    <row r="666" ht="24.95" customHeight="1"/>
    <row r="667" ht="24.95" customHeight="1"/>
    <row r="668" ht="24.95" customHeight="1"/>
    <row r="669" ht="24.95" customHeight="1"/>
    <row r="670" ht="24.95" customHeight="1"/>
    <row r="671" ht="12" customHeight="1"/>
    <row r="672" ht="12.95" customHeight="1"/>
    <row r="673" ht="24.95" customHeight="1"/>
    <row r="674" ht="12" customHeight="1"/>
    <row r="675" ht="12.95" customHeight="1"/>
    <row r="676" ht="24.95" customHeight="1"/>
    <row r="677" ht="12" customHeight="1"/>
    <row r="678" ht="12.95" customHeight="1"/>
    <row r="679" ht="24.95" customHeight="1"/>
    <row r="680" ht="12" customHeight="1"/>
    <row r="681" ht="12.95" customHeight="1"/>
    <row r="682" ht="15" customHeight="1"/>
    <row r="683" ht="15" customHeight="1"/>
    <row r="684" ht="15" customHeight="1"/>
    <row r="685" ht="24.95" customHeight="1"/>
    <row r="690" ht="12" customHeight="1"/>
    <row r="691" ht="12.95" customHeight="1"/>
    <row r="692" ht="24.95" customHeight="1"/>
    <row r="693" ht="24.95" customHeight="1"/>
    <row r="694" ht="24.95" customHeight="1"/>
    <row r="695" ht="24.95" customHeight="1"/>
    <row r="696" ht="24.95" customHeight="1"/>
    <row r="697" ht="24.95" customHeight="1"/>
    <row r="698" ht="12" customHeight="1"/>
    <row r="699" ht="12.95" customHeight="1"/>
    <row r="700" ht="12" customHeight="1"/>
    <row r="701" ht="12.95" customHeight="1"/>
    <row r="702" ht="24.95" customHeight="1"/>
    <row r="703" ht="12" customHeight="1"/>
    <row r="704" ht="12.95" customHeight="1"/>
    <row r="705" ht="12" customHeight="1"/>
    <row r="706" ht="12.95" customHeight="1"/>
    <row r="707" ht="12" customHeight="1"/>
    <row r="708" ht="12.95" customHeight="1"/>
    <row r="709" ht="12" customHeight="1"/>
    <row r="710" ht="12.95" customHeight="1"/>
    <row r="711" ht="24.95" customHeight="1"/>
    <row r="712" ht="12" customHeight="1"/>
    <row r="713" ht="12.95" customHeight="1"/>
    <row r="714" ht="24.95" customHeight="1"/>
    <row r="715" ht="24.95" customHeight="1"/>
    <row r="719" ht="12" customHeight="1"/>
    <row r="720" ht="12.95" customHeight="1"/>
    <row r="721" ht="24.95" customHeight="1"/>
    <row r="722" ht="24.95" customHeight="1"/>
    <row r="723" ht="24.95" customHeight="1"/>
    <row r="724" ht="24.95" customHeight="1"/>
    <row r="725" ht="24.95" customHeight="1"/>
    <row r="726" ht="24.95" customHeight="1"/>
    <row r="727" ht="24.95" customHeight="1"/>
    <row r="728" ht="24.95" customHeight="1"/>
    <row r="729" ht="24.95" customHeight="1"/>
    <row r="730" ht="24.95" customHeight="1"/>
    <row r="731" ht="24.95" customHeight="1"/>
    <row r="732" ht="24.95" customHeight="1"/>
    <row r="733" ht="24.95" customHeight="1"/>
    <row r="734" ht="24.95" customHeight="1"/>
    <row r="735" ht="24.95" customHeight="1"/>
    <row r="736" ht="24.95" customHeight="1"/>
    <row r="737" ht="24.95" customHeight="1"/>
    <row r="745" ht="12" customHeight="1"/>
    <row r="746" ht="12.95" customHeight="1"/>
    <row r="747" ht="24.95" customHeight="1"/>
    <row r="748" ht="24.95" customHeight="1"/>
    <row r="749" ht="24.95" customHeight="1"/>
    <row r="750" ht="24.95" customHeight="1"/>
    <row r="751" ht="24.95" customHeight="1"/>
    <row r="752" ht="24.95" customHeight="1"/>
    <row r="753" ht="24.95" customHeight="1"/>
    <row r="754" ht="24.95" customHeight="1"/>
    <row r="755" ht="24.95" customHeight="1"/>
    <row r="756" ht="24.95" customHeight="1"/>
    <row r="757" ht="24.95" customHeight="1"/>
    <row r="758" ht="24.95" customHeight="1"/>
    <row r="759" ht="24.95" customHeight="1"/>
    <row r="760" ht="24.95" customHeight="1"/>
    <row r="761" ht="24.95" customHeight="1"/>
    <row r="762" ht="24.95" customHeight="1"/>
    <row r="763" ht="24.95" customHeight="1"/>
    <row r="771" ht="12" customHeight="1"/>
    <row r="772" ht="12.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88" ht="24.95" customHeight="1"/>
    <row r="789" ht="24.95" customHeight="1"/>
    <row r="797" ht="12" customHeight="1"/>
    <row r="798" ht="12.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14" ht="24.95" customHeight="1"/>
    <row r="815" ht="24.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0" ht="24.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12" customHeight="1"/>
    <row r="901" ht="12.95" customHeight="1"/>
    <row r="902" ht="12" customHeight="1"/>
    <row r="903" ht="12.95" customHeight="1"/>
    <row r="904" ht="24.95" customHeight="1"/>
    <row r="905" ht="24.95" customHeight="1"/>
    <row r="906" ht="24.95" customHeight="1"/>
    <row r="907" ht="24.95" customHeight="1"/>
    <row r="908" ht="24.95" customHeight="1"/>
    <row r="909" ht="24.95" customHeight="1"/>
    <row r="910" ht="24.95" customHeight="1"/>
    <row r="911" ht="12" customHeight="1"/>
    <row r="912" ht="12.95" customHeight="1"/>
    <row r="913" ht="24.95" customHeight="1"/>
    <row r="914" ht="12" customHeight="1"/>
    <row r="915" ht="12.95" customHeight="1"/>
    <row r="916" ht="24.95" customHeight="1"/>
    <row r="917" ht="12" customHeight="1"/>
    <row r="918" ht="12.95" customHeight="1"/>
    <row r="919" ht="24.95" customHeight="1"/>
    <row r="920" ht="12" customHeight="1"/>
    <row r="921" ht="12.95" customHeight="1"/>
    <row r="929" ht="12" customHeight="1"/>
    <row r="930" ht="12.95" customHeight="1"/>
    <row r="931" ht="24.95" customHeight="1"/>
    <row r="932" ht="24.95" customHeight="1"/>
    <row r="933" ht="24.95" customHeight="1"/>
    <row r="934" ht="24.95" customHeight="1"/>
    <row r="935" ht="24.95" customHeight="1"/>
    <row r="936" ht="24.95" customHeight="1"/>
    <row r="941" ht="24.95" customHeight="1"/>
    <row r="942" ht="12" customHeight="1"/>
    <row r="943" ht="12.95" customHeight="1"/>
    <row r="944" ht="12" customHeight="1"/>
    <row r="945" ht="12.95" customHeight="1"/>
    <row r="946" ht="12" customHeight="1"/>
    <row r="947" ht="12.95" customHeight="1"/>
    <row r="948" ht="12" customHeight="1"/>
    <row r="949" ht="12.95" customHeight="1"/>
    <row r="950" ht="24.95" customHeight="1"/>
    <row r="951" ht="12" customHeight="1"/>
    <row r="952" ht="12.95" customHeight="1"/>
    <row r="953" ht="24.95" customHeight="1"/>
    <row r="954" ht="24.95" customHeight="1"/>
    <row r="1125" ht="24.95" customHeight="1"/>
    <row r="1126" ht="13.9" customHeight="1"/>
    <row r="1127" ht="13.9" customHeight="1"/>
    <row r="1128" ht="24.95" customHeight="1"/>
    <row r="1129" ht="24.95" customHeight="1"/>
    <row r="1130" ht="24.95" customHeight="1"/>
    <row r="1131" ht="24.95" customHeight="1"/>
    <row r="1132" ht="24.95" customHeight="1"/>
    <row r="1133" ht="24.95" customHeight="1"/>
    <row r="1134" ht="24.95" customHeight="1"/>
    <row r="1135" ht="24.95" customHeight="1"/>
    <row r="1136" ht="24.95" customHeight="1"/>
    <row r="1137" ht="24.95" customHeight="1"/>
    <row r="1138" ht="24.95" customHeight="1"/>
    <row r="1139" ht="24.95" customHeight="1"/>
    <row r="1140" ht="24.95" customHeight="1"/>
    <row r="1141" ht="24.95" customHeight="1"/>
    <row r="1142" ht="24.95" customHeight="1"/>
    <row r="1143" ht="24.95" customHeight="1"/>
    <row r="1144" ht="24.95" customHeight="1"/>
    <row r="1145" ht="24.95" customHeight="1"/>
    <row r="1146" ht="24.95" customHeight="1"/>
    <row r="1147" ht="24.95" customHeight="1"/>
    <row r="1148" ht="24.95" customHeight="1"/>
    <row r="1149" ht="24.95" customHeight="1"/>
    <row r="1150" ht="24.95" customHeight="1"/>
    <row r="1151" ht="24.95" customHeight="1"/>
    <row r="1152" ht="24.95" customHeight="1"/>
    <row r="1153" ht="24.95" customHeight="1"/>
    <row r="1154" ht="24.95" customHeight="1"/>
    <row r="1155" ht="24.95" customHeight="1"/>
    <row r="1156" ht="24.95" customHeight="1"/>
    <row r="1157" ht="24.95" customHeight="1"/>
    <row r="1158" ht="24.95" customHeight="1"/>
    <row r="1159" ht="24.95" customHeight="1"/>
    <row r="1160" ht="24.95" customHeight="1"/>
    <row r="1161" ht="24.95" customHeight="1"/>
    <row r="1162" ht="24.95" customHeight="1"/>
    <row r="1163" ht="24.95" customHeight="1"/>
    <row r="1164" ht="24.95" customHeight="1"/>
    <row r="1165" ht="24.9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sheetData>
  <mergeCells count="13">
    <mergeCell ref="D5:E5"/>
    <mergeCell ref="F5:G5"/>
    <mergeCell ref="H5:I5"/>
    <mergeCell ref="J5:K5"/>
    <mergeCell ref="L5:M5"/>
    <mergeCell ref="D2:K2"/>
    <mergeCell ref="L2:O2"/>
    <mergeCell ref="H3:I3"/>
    <mergeCell ref="J3:K3"/>
    <mergeCell ref="H4:I4"/>
    <mergeCell ref="J4:K4"/>
    <mergeCell ref="L4:M4"/>
    <mergeCell ref="N4:O4"/>
  </mergeCells>
  <printOptions horizontalCentered="1" verticalCentered="1"/>
  <pageMargins left="0.33300000000000002" right="0.5" top="0.25" bottom="0.46" header="0.5" footer="0.5"/>
  <pageSetup paperSize="5" scale="94" orientation="landscape" horizontalDpi="300" verticalDpi="300" r:id="rId1"/>
  <headerFooter alignWithMargins="0"/>
  <rowBreaks count="26" manualBreakCount="26">
    <brk id="25" max="16383" man="1"/>
    <brk id="50" max="16383" man="1"/>
    <brk id="75" max="16383" man="1"/>
    <brk id="100" max="16383" man="1"/>
    <brk id="126" max="16383" man="1"/>
    <brk id="152" max="16383" man="1"/>
    <brk id="179" max="16383" man="1"/>
    <brk id="205" max="16383" man="1"/>
    <brk id="231" max="16383" man="1"/>
    <brk id="257" max="16383" man="1"/>
    <brk id="288" max="16383" man="1"/>
    <brk id="313" max="16383" man="1"/>
    <brk id="339" max="16383" man="1"/>
    <brk id="365" max="16383" man="1"/>
    <brk id="391" max="16383" man="1"/>
    <brk id="417" max="16383" man="1"/>
    <brk id="443" max="16383" man="1"/>
    <brk id="469" max="16383" man="1"/>
    <brk id="495" max="16383" man="1"/>
    <brk id="521" max="16383" man="1"/>
    <brk id="547" max="16383" man="1"/>
    <brk id="574" max="16383" man="1"/>
    <brk id="600" max="16383" man="1"/>
    <brk id="626" max="16383" man="1"/>
    <brk id="652" max="16383" man="1"/>
    <brk id="68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199"/>
  <sheetViews>
    <sheetView topLeftCell="A11" workbookViewId="0">
      <selection activeCell="D21" sqref="D21"/>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16" width="9.77734375" style="451"/>
    <col min="17" max="17" width="9.77734375" style="451" customWidth="1"/>
    <col min="18"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4.95"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23.2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9.5" customHeight="1">
      <c r="A4" s="843"/>
      <c r="B4" s="869" t="s">
        <v>102</v>
      </c>
      <c r="C4" s="842"/>
      <c r="D4" s="844"/>
      <c r="E4" s="841"/>
      <c r="F4" s="844"/>
      <c r="G4" s="841"/>
      <c r="H4" s="1201" t="s">
        <v>92</v>
      </c>
      <c r="I4" s="1202"/>
      <c r="J4" s="1201" t="s">
        <v>93</v>
      </c>
      <c r="K4" s="1202"/>
      <c r="L4" s="1201" t="s">
        <v>94</v>
      </c>
      <c r="M4" s="1202"/>
      <c r="N4" s="1201" t="s">
        <v>95</v>
      </c>
      <c r="O4" s="1205"/>
    </row>
    <row r="5" spans="1:15" ht="22.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24.95" customHeight="1" thickTop="1">
      <c r="A6" s="849"/>
      <c r="B6" s="850"/>
      <c r="C6" s="880">
        <v>25</v>
      </c>
      <c r="D6" s="1088"/>
      <c r="E6" s="1089"/>
      <c r="F6" s="1088"/>
      <c r="G6" s="1089"/>
      <c r="H6" s="1088"/>
      <c r="I6" s="1089"/>
      <c r="J6" s="1088"/>
      <c r="K6" s="1089"/>
      <c r="L6" s="1088"/>
      <c r="M6" s="1089"/>
      <c r="N6" s="1088"/>
      <c r="O6" s="855"/>
    </row>
    <row r="7" spans="1:15" ht="24.95" customHeight="1">
      <c r="A7" s="857" t="s">
        <v>1107</v>
      </c>
      <c r="B7" s="850"/>
      <c r="C7" s="851" t="s">
        <v>1108</v>
      </c>
      <c r="D7" s="1088"/>
      <c r="E7" s="1089"/>
      <c r="F7" s="1088"/>
      <c r="G7" s="1089"/>
      <c r="H7" s="1088"/>
      <c r="I7" s="1089"/>
      <c r="J7" s="1088"/>
      <c r="K7" s="1089"/>
      <c r="L7" s="1088"/>
      <c r="M7" s="1089"/>
      <c r="N7" s="1088"/>
      <c r="O7" s="855"/>
    </row>
    <row r="8" spans="1:15" ht="24.95" customHeight="1">
      <c r="A8" s="857"/>
      <c r="B8" s="850" t="s">
        <v>99</v>
      </c>
      <c r="C8" s="851" t="s">
        <v>1109</v>
      </c>
      <c r="D8" s="1088">
        <v>85170</v>
      </c>
      <c r="E8" s="1089"/>
      <c r="F8" s="1088">
        <v>83500</v>
      </c>
      <c r="G8" s="1089"/>
      <c r="H8" s="1088"/>
      <c r="I8" s="1089"/>
      <c r="J8" s="1088">
        <v>83500</v>
      </c>
      <c r="K8" s="1089"/>
      <c r="L8" s="1088">
        <v>80744</v>
      </c>
      <c r="M8" s="1089"/>
      <c r="N8" s="1088">
        <f>J8-L8</f>
        <v>2756</v>
      </c>
      <c r="O8" s="855"/>
    </row>
    <row r="9" spans="1:15" ht="24.95" customHeight="1">
      <c r="A9" s="857"/>
      <c r="B9" s="850" t="s">
        <v>100</v>
      </c>
      <c r="C9" s="851" t="s">
        <v>1110</v>
      </c>
      <c r="D9" s="1088">
        <v>170300</v>
      </c>
      <c r="E9" s="1089"/>
      <c r="F9" s="1088">
        <v>171900</v>
      </c>
      <c r="G9" s="1089"/>
      <c r="H9" s="1088"/>
      <c r="I9" s="1089"/>
      <c r="J9" s="1088">
        <v>114390</v>
      </c>
      <c r="K9" s="1089"/>
      <c r="L9" s="1088">
        <v>97956</v>
      </c>
      <c r="M9" s="1089"/>
      <c r="N9" s="1088">
        <f t="shared" ref="N9:N21" si="0">J9-L9</f>
        <v>16434</v>
      </c>
      <c r="O9" s="855"/>
    </row>
    <row r="10" spans="1:15" ht="24.95" customHeight="1">
      <c r="A10" s="881" t="s">
        <v>1111</v>
      </c>
      <c r="B10" s="850"/>
      <c r="C10" s="851" t="s">
        <v>1108</v>
      </c>
      <c r="D10" s="1088"/>
      <c r="E10" s="1095"/>
      <c r="F10" s="1088"/>
      <c r="G10" s="1095"/>
      <c r="H10" s="1088"/>
      <c r="I10" s="1089"/>
      <c r="J10" s="1088"/>
      <c r="K10" s="1089"/>
      <c r="L10" s="1088"/>
      <c r="M10" s="1089"/>
      <c r="N10" s="1088"/>
      <c r="O10" s="855"/>
    </row>
    <row r="11" spans="1:15" ht="24.95" customHeight="1">
      <c r="A11" s="857"/>
      <c r="B11" s="850" t="s">
        <v>99</v>
      </c>
      <c r="C11" s="851" t="s">
        <v>1109</v>
      </c>
      <c r="D11" s="1088">
        <v>6000</v>
      </c>
      <c r="E11" s="1089"/>
      <c r="F11" s="1088">
        <v>5000</v>
      </c>
      <c r="G11" s="1089"/>
      <c r="H11" s="1088"/>
      <c r="I11" s="1089"/>
      <c r="J11" s="1088">
        <v>5000</v>
      </c>
      <c r="K11" s="1089"/>
      <c r="L11" s="1088">
        <v>2415</v>
      </c>
      <c r="M11" s="1089"/>
      <c r="N11" s="1088">
        <f t="shared" si="0"/>
        <v>2585</v>
      </c>
      <c r="O11" s="855"/>
    </row>
    <row r="12" spans="1:15" ht="24.95" customHeight="1">
      <c r="A12" s="857"/>
      <c r="B12" s="850" t="s">
        <v>100</v>
      </c>
      <c r="C12" s="851" t="s">
        <v>1110</v>
      </c>
      <c r="D12" s="1088">
        <v>22000</v>
      </c>
      <c r="E12" s="1089"/>
      <c r="F12" s="1088">
        <v>10000</v>
      </c>
      <c r="G12" s="1095"/>
      <c r="H12" s="1088"/>
      <c r="I12" s="1089"/>
      <c r="J12" s="1088">
        <v>9048</v>
      </c>
      <c r="K12" s="1089"/>
      <c r="L12" s="1088">
        <v>9048</v>
      </c>
      <c r="M12" s="1089"/>
      <c r="N12" s="1088">
        <f t="shared" si="0"/>
        <v>0</v>
      </c>
      <c r="O12" s="855"/>
    </row>
    <row r="13" spans="1:15" ht="24.95" customHeight="1">
      <c r="A13" s="857" t="s">
        <v>1112</v>
      </c>
      <c r="B13" s="850"/>
      <c r="C13" s="851" t="s">
        <v>1108</v>
      </c>
      <c r="D13" s="1088"/>
      <c r="E13" s="1095"/>
      <c r="F13" s="1088"/>
      <c r="G13" s="1095"/>
      <c r="H13" s="1088"/>
      <c r="I13" s="1089"/>
      <c r="J13" s="1088"/>
      <c r="K13" s="1095"/>
      <c r="L13" s="1088"/>
      <c r="M13" s="1095"/>
      <c r="N13" s="1088"/>
      <c r="O13" s="855"/>
    </row>
    <row r="14" spans="1:15" ht="24.95" customHeight="1">
      <c r="A14" s="857"/>
      <c r="B14" s="850" t="s">
        <v>100</v>
      </c>
      <c r="C14" s="851" t="s">
        <v>1110</v>
      </c>
      <c r="D14" s="1088">
        <v>5000</v>
      </c>
      <c r="E14" s="1095"/>
      <c r="F14" s="1088">
        <v>5000</v>
      </c>
      <c r="G14" s="1089"/>
      <c r="H14" s="1088"/>
      <c r="I14" s="1089"/>
      <c r="J14" s="1088">
        <v>4239</v>
      </c>
      <c r="K14" s="1089"/>
      <c r="L14" s="1088">
        <v>4239</v>
      </c>
      <c r="M14" s="1089"/>
      <c r="N14" s="1088">
        <f t="shared" si="0"/>
        <v>0</v>
      </c>
      <c r="O14" s="855"/>
    </row>
    <row r="15" spans="1:15" ht="24.95" customHeight="1">
      <c r="A15" s="857" t="s">
        <v>1127</v>
      </c>
      <c r="B15" s="850"/>
      <c r="C15" s="851" t="s">
        <v>1128</v>
      </c>
      <c r="D15" s="1088"/>
      <c r="E15" s="1089"/>
      <c r="F15" s="1088"/>
      <c r="G15" s="1089"/>
      <c r="H15" s="1088"/>
      <c r="I15" s="1089"/>
      <c r="J15" s="1088"/>
      <c r="K15" s="1089"/>
      <c r="L15" s="1088"/>
      <c r="M15" s="1089"/>
      <c r="N15" s="1088"/>
      <c r="O15" s="855"/>
    </row>
    <row r="16" spans="1:15" ht="24.95" customHeight="1">
      <c r="A16" s="857"/>
      <c r="B16" s="850" t="s">
        <v>99</v>
      </c>
      <c r="C16" s="851" t="s">
        <v>1129</v>
      </c>
      <c r="D16" s="1088">
        <v>51524</v>
      </c>
      <c r="E16" s="1089"/>
      <c r="F16" s="1088">
        <v>50513</v>
      </c>
      <c r="G16" s="1095"/>
      <c r="H16" s="1088"/>
      <c r="I16" s="1089"/>
      <c r="J16" s="1088">
        <v>50513</v>
      </c>
      <c r="K16" s="1095"/>
      <c r="L16" s="1088">
        <v>50512</v>
      </c>
      <c r="M16" s="1095"/>
      <c r="N16" s="1088">
        <f t="shared" si="0"/>
        <v>1</v>
      </c>
      <c r="O16" s="855"/>
    </row>
    <row r="17" spans="1:15" ht="24.95" customHeight="1">
      <c r="A17" s="881"/>
      <c r="B17" s="850" t="s">
        <v>100</v>
      </c>
      <c r="C17" s="851" t="s">
        <v>1130</v>
      </c>
      <c r="D17" s="1088">
        <v>80000</v>
      </c>
      <c r="E17" s="1095"/>
      <c r="F17" s="1088">
        <v>80000</v>
      </c>
      <c r="G17" s="1095"/>
      <c r="H17" s="1088"/>
      <c r="I17" s="1095"/>
      <c r="J17" s="1088">
        <v>80000</v>
      </c>
      <c r="K17" s="1095"/>
      <c r="L17" s="1088">
        <v>42141</v>
      </c>
      <c r="M17" s="1095"/>
      <c r="N17" s="1088">
        <f t="shared" si="0"/>
        <v>37859</v>
      </c>
      <c r="O17" s="855"/>
    </row>
    <row r="18" spans="1:15" ht="24.95" customHeight="1">
      <c r="A18" s="857"/>
      <c r="B18" s="850" t="s">
        <v>1132</v>
      </c>
      <c r="C18" s="851" t="s">
        <v>1130</v>
      </c>
      <c r="D18" s="1088">
        <v>75000</v>
      </c>
      <c r="E18" s="1089"/>
      <c r="F18" s="1088">
        <v>75000</v>
      </c>
      <c r="G18" s="1089"/>
      <c r="H18" s="1088"/>
      <c r="I18" s="1089"/>
      <c r="J18" s="1088">
        <v>53932</v>
      </c>
      <c r="K18" s="1089"/>
      <c r="L18" s="1088">
        <v>24824</v>
      </c>
      <c r="M18" s="1089"/>
      <c r="N18" s="1088">
        <f t="shared" si="0"/>
        <v>29108</v>
      </c>
      <c r="O18" s="855"/>
    </row>
    <row r="19" spans="1:15" ht="24.95" customHeight="1">
      <c r="A19" s="857"/>
      <c r="B19" s="850" t="s">
        <v>1133</v>
      </c>
      <c r="C19" s="851" t="s">
        <v>1130</v>
      </c>
      <c r="D19" s="1088">
        <v>8000</v>
      </c>
      <c r="E19" s="1089"/>
      <c r="F19" s="1088">
        <v>8000</v>
      </c>
      <c r="G19" s="1089"/>
      <c r="H19" s="1088"/>
      <c r="I19" s="1089"/>
      <c r="J19" s="1088">
        <v>8000</v>
      </c>
      <c r="K19" s="1089"/>
      <c r="L19" s="1088">
        <v>722</v>
      </c>
      <c r="M19" s="1089"/>
      <c r="N19" s="1088">
        <f t="shared" si="0"/>
        <v>7278</v>
      </c>
      <c r="O19" s="855"/>
    </row>
    <row r="20" spans="1:15" ht="24.95" customHeight="1">
      <c r="A20" s="883"/>
      <c r="B20" s="850" t="s">
        <v>1134</v>
      </c>
      <c r="C20" s="851" t="s">
        <v>1130</v>
      </c>
      <c r="D20" s="1088">
        <v>125000</v>
      </c>
      <c r="E20" s="1095"/>
      <c r="F20" s="1088">
        <v>80000</v>
      </c>
      <c r="G20" s="1095"/>
      <c r="H20" s="1088"/>
      <c r="I20" s="1089"/>
      <c r="J20" s="1088">
        <v>125519</v>
      </c>
      <c r="K20" s="1089"/>
      <c r="L20" s="1088">
        <v>125519</v>
      </c>
      <c r="M20" s="1089"/>
      <c r="N20" s="1088">
        <f t="shared" si="0"/>
        <v>0</v>
      </c>
      <c r="O20" s="855"/>
    </row>
    <row r="21" spans="1:15" ht="24.95" customHeight="1">
      <c r="A21" s="884"/>
      <c r="B21" s="850" t="s">
        <v>1135</v>
      </c>
      <c r="C21" s="851" t="s">
        <v>1130</v>
      </c>
      <c r="D21" s="1088">
        <v>17500</v>
      </c>
      <c r="E21" s="1095"/>
      <c r="F21" s="1088">
        <v>17500</v>
      </c>
      <c r="G21" s="1095"/>
      <c r="H21" s="1088"/>
      <c r="I21" s="1089"/>
      <c r="J21" s="1088">
        <v>7500</v>
      </c>
      <c r="K21" s="1089"/>
      <c r="L21" s="1088">
        <v>0</v>
      </c>
      <c r="M21" s="1089"/>
      <c r="N21" s="1088">
        <f t="shared" si="0"/>
        <v>7500</v>
      </c>
      <c r="O21" s="855"/>
    </row>
    <row r="22" spans="1:15" ht="24.95" customHeight="1">
      <c r="A22" s="857"/>
      <c r="B22" s="850"/>
      <c r="C22" s="851"/>
      <c r="D22" s="1088"/>
      <c r="E22" s="1095"/>
      <c r="F22" s="1088"/>
      <c r="G22" s="1095"/>
      <c r="H22" s="1088"/>
      <c r="I22" s="1089"/>
      <c r="J22" s="1088"/>
      <c r="K22" s="1089"/>
      <c r="L22" s="1088"/>
      <c r="M22" s="1089"/>
      <c r="N22" s="1088"/>
      <c r="O22" s="855"/>
    </row>
    <row r="23" spans="1:15" ht="24.95" customHeight="1" thickBot="1">
      <c r="A23" s="874"/>
      <c r="B23" s="859"/>
      <c r="C23" s="892"/>
      <c r="D23" s="1096"/>
      <c r="E23" s="1097"/>
      <c r="F23" s="1096"/>
      <c r="G23" s="1097"/>
      <c r="H23" s="1096"/>
      <c r="I23" s="1097"/>
      <c r="J23" s="1096"/>
      <c r="K23" s="1097"/>
      <c r="L23" s="1096"/>
      <c r="M23" s="1097"/>
      <c r="N23" s="1098"/>
      <c r="O23" s="864"/>
    </row>
    <row r="24" spans="1:15" ht="22.9" customHeight="1" thickTop="1">
      <c r="F24" s="865" t="s">
        <v>958</v>
      </c>
    </row>
    <row r="25" spans="1:15" ht="22.9" customHeight="1"/>
    <row r="26" spans="1:15" ht="24.95" customHeight="1">
      <c r="D26" s="866">
        <f>SUM(D6:D23)</f>
        <v>645494</v>
      </c>
      <c r="E26" s="866"/>
      <c r="F26" s="866">
        <f>SUM(F6:F23)</f>
        <v>586413</v>
      </c>
      <c r="G26" s="866"/>
      <c r="H26" s="866">
        <f t="shared" ref="H26:N26" si="1">SUM(H6:H23)</f>
        <v>0</v>
      </c>
      <c r="I26" s="866">
        <f t="shared" si="1"/>
        <v>0</v>
      </c>
      <c r="J26" s="866">
        <f t="shared" si="1"/>
        <v>541641</v>
      </c>
      <c r="K26" s="866">
        <f t="shared" si="1"/>
        <v>0</v>
      </c>
      <c r="L26" s="866">
        <f t="shared" si="1"/>
        <v>438120</v>
      </c>
      <c r="M26" s="866">
        <f t="shared" si="1"/>
        <v>0</v>
      </c>
      <c r="N26" s="866">
        <f t="shared" si="1"/>
        <v>103521</v>
      </c>
    </row>
    <row r="27" spans="1:15" ht="22.9" customHeight="1">
      <c r="C27" s="867" t="s">
        <v>960</v>
      </c>
      <c r="D27" s="866">
        <f>D8+D11+D16</f>
        <v>142694</v>
      </c>
      <c r="E27" s="866"/>
      <c r="F27" s="866">
        <f>F8+F11+F16</f>
        <v>139013</v>
      </c>
      <c r="G27" s="866"/>
      <c r="H27" s="866">
        <f t="shared" ref="H27:N27" si="2">H8+H11+H16</f>
        <v>0</v>
      </c>
      <c r="I27" s="866">
        <f t="shared" si="2"/>
        <v>0</v>
      </c>
      <c r="J27" s="866">
        <f t="shared" si="2"/>
        <v>139013</v>
      </c>
      <c r="K27" s="866">
        <f t="shared" si="2"/>
        <v>0</v>
      </c>
      <c r="L27" s="866">
        <f t="shared" si="2"/>
        <v>133671</v>
      </c>
      <c r="M27" s="866">
        <f t="shared" si="2"/>
        <v>0</v>
      </c>
      <c r="N27" s="866">
        <f t="shared" si="2"/>
        <v>5342</v>
      </c>
    </row>
    <row r="28" spans="1:15" ht="13.9" customHeight="1">
      <c r="C28" s="867" t="s">
        <v>961</v>
      </c>
      <c r="D28" s="866">
        <f>D9+D12+D14+D17+D18+D19+D20+D21</f>
        <v>502800</v>
      </c>
      <c r="E28" s="866"/>
      <c r="F28" s="866">
        <f>F9+F12+F14+F17+F18+F19+F20+F21</f>
        <v>447400</v>
      </c>
      <c r="G28" s="866"/>
      <c r="H28" s="866">
        <f t="shared" ref="H28:N28" si="3">H9+H12+H14+H17+H18+H19+H20+H21</f>
        <v>0</v>
      </c>
      <c r="I28" s="866">
        <f t="shared" si="3"/>
        <v>0</v>
      </c>
      <c r="J28" s="866">
        <f t="shared" si="3"/>
        <v>402628</v>
      </c>
      <c r="K28" s="866">
        <f t="shared" si="3"/>
        <v>0</v>
      </c>
      <c r="L28" s="866">
        <f t="shared" si="3"/>
        <v>304449</v>
      </c>
      <c r="M28" s="866">
        <f t="shared" si="3"/>
        <v>0</v>
      </c>
      <c r="N28" s="866">
        <f t="shared" si="3"/>
        <v>98179</v>
      </c>
    </row>
    <row r="29" spans="1:15" ht="13.9" customHeight="1">
      <c r="D29" s="866">
        <f>D26-D27-D28</f>
        <v>0</v>
      </c>
      <c r="E29" s="866"/>
      <c r="F29" s="866">
        <f>F26-F27-F28</f>
        <v>0</v>
      </c>
      <c r="G29" s="866"/>
      <c r="H29" s="866">
        <f t="shared" ref="H29:N29" si="4">H26-H27-H28</f>
        <v>0</v>
      </c>
      <c r="I29" s="866">
        <f t="shared" si="4"/>
        <v>0</v>
      </c>
      <c r="J29" s="866">
        <f t="shared" si="4"/>
        <v>0</v>
      </c>
      <c r="K29" s="866">
        <f t="shared" si="4"/>
        <v>0</v>
      </c>
      <c r="L29" s="866">
        <f t="shared" si="4"/>
        <v>0</v>
      </c>
      <c r="M29" s="866">
        <f t="shared" si="4"/>
        <v>0</v>
      </c>
      <c r="N29" s="866">
        <f t="shared" si="4"/>
        <v>0</v>
      </c>
    </row>
    <row r="30" spans="1:15" ht="13.9" customHeight="1"/>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2.9" customHeight="1"/>
    <row r="50" ht="22.9" customHeight="1"/>
    <row r="51" ht="22.9"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4.95"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4.95"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15" customHeight="1"/>
    <row r="125" ht="9.9499999999999993" customHeight="1"/>
    <row r="126" ht="22.9" customHeight="1"/>
    <row r="127" ht="24.95" customHeight="1"/>
    <row r="128" ht="22.9" customHeight="1"/>
    <row r="129" ht="13.9" customHeight="1"/>
    <row r="130" ht="13.9" customHeight="1"/>
    <row r="131" ht="13.9"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15" customHeight="1"/>
    <row r="151" ht="12" customHeight="1"/>
    <row r="152" ht="22.9" customHeight="1"/>
    <row r="153" ht="22.9" customHeight="1"/>
    <row r="154" ht="22.9" customHeight="1"/>
    <row r="155" ht="13.9" customHeight="1"/>
    <row r="156" ht="13.9" customHeight="1"/>
    <row r="157" ht="13.9" customHeight="1"/>
    <row r="158" ht="12" customHeight="1"/>
    <row r="159" ht="12.95" customHeight="1"/>
    <row r="160" ht="12" customHeight="1"/>
    <row r="161" ht="12.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2.9" customHeight="1"/>
    <row r="179" ht="22.9" customHeight="1"/>
    <row r="180" ht="24.95" customHeight="1"/>
    <row r="181" ht="22.9" customHeight="1"/>
    <row r="182" ht="13.9" customHeight="1"/>
    <row r="183" ht="13.9" customHeight="1"/>
    <row r="184" ht="13.9"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12" customHeight="1"/>
    <row r="200" ht="12.95" customHeight="1"/>
    <row r="201" ht="24.95" customHeight="1"/>
    <row r="202" ht="24.95" customHeight="1"/>
    <row r="203" ht="24.95" customHeight="1"/>
    <row r="204" ht="22.9" customHeight="1"/>
    <row r="205" ht="22.9" customHeight="1"/>
    <row r="206" ht="24.95" customHeight="1"/>
    <row r="207" ht="22.9" customHeight="1"/>
    <row r="208" ht="13.9" customHeight="1"/>
    <row r="209" ht="13.9" customHeight="1"/>
    <row r="210" ht="13.9" customHeight="1"/>
    <row r="211" ht="12" customHeight="1"/>
    <row r="212" ht="12.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2.9" customHeight="1"/>
    <row r="231" ht="22.9" customHeight="1"/>
    <row r="232" ht="24.95" customHeight="1"/>
    <row r="233" ht="22.9" customHeight="1"/>
    <row r="234" ht="13.9" customHeight="1"/>
    <row r="235" ht="13.9" customHeight="1"/>
    <row r="236" ht="13.9" customHeight="1"/>
    <row r="237" ht="12" customHeight="1"/>
    <row r="238" ht="12.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8" ht="24.95" customHeight="1"/>
    <row r="260" ht="13.9" customHeight="1"/>
    <row r="261" ht="13.9" customHeight="1"/>
    <row r="262" ht="13.9" customHeight="1"/>
    <row r="263" ht="12" customHeight="1"/>
    <row r="264" ht="12.95" customHeight="1"/>
    <row r="265" ht="24.95" customHeight="1"/>
    <row r="266" ht="12" customHeight="1"/>
    <row r="267" ht="12.95" customHeight="1"/>
    <row r="268" ht="22.9" customHeight="1"/>
    <row r="269" ht="12" customHeight="1"/>
    <row r="270" ht="12.95" customHeight="1"/>
    <row r="271" ht="12" customHeight="1"/>
    <row r="272" ht="12.95" customHeight="1"/>
    <row r="273" ht="21" customHeight="1"/>
    <row r="274" ht="21" customHeight="1"/>
    <row r="275" ht="21" customHeight="1"/>
    <row r="276" ht="21" customHeight="1"/>
    <row r="277" ht="21" customHeight="1"/>
    <row r="278" ht="12" customHeight="1"/>
    <row r="279" ht="12.95" customHeight="1"/>
    <row r="280" ht="22.9" customHeight="1"/>
    <row r="281" ht="22.9" customHeight="1"/>
    <row r="282" ht="22.9" customHeight="1"/>
    <row r="283" ht="22.9" customHeight="1"/>
    <row r="284" ht="21" customHeight="1"/>
    <row r="285" ht="12" customHeight="1"/>
    <row r="286" ht="12.95" customHeight="1"/>
    <row r="288" ht="9.9499999999999993" customHeight="1"/>
    <row r="289"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4"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15" customHeight="1"/>
    <row r="338" ht="15" customHeight="1"/>
    <row r="339" ht="15" customHeight="1"/>
    <row r="340" ht="24.95" customHeight="1"/>
    <row r="341" ht="24.95" customHeight="1"/>
    <row r="342" ht="13.9" customHeight="1"/>
    <row r="343" ht="13.9" customHeight="1"/>
    <row r="344" ht="13.9"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15" customHeight="1"/>
    <row r="364" ht="15" customHeight="1"/>
    <row r="365" ht="15" customHeight="1"/>
    <row r="366" ht="24.95" customHeight="1"/>
    <row r="367" ht="24.95" customHeight="1"/>
    <row r="368" ht="13.9" customHeight="1"/>
    <row r="369" ht="13.9" customHeight="1"/>
    <row r="370" ht="13.9"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15" customHeight="1"/>
    <row r="390" ht="15" customHeight="1"/>
    <row r="391" ht="15" customHeight="1"/>
    <row r="392" ht="24.95" customHeight="1"/>
    <row r="393" ht="24.95" customHeight="1"/>
    <row r="394" ht="13.9" customHeight="1"/>
    <row r="395" ht="13.9" customHeight="1"/>
    <row r="396" ht="13.9"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15" customHeight="1"/>
    <row r="416" ht="15" customHeight="1"/>
    <row r="417" ht="15" customHeight="1"/>
    <row r="418" ht="24.95" customHeight="1"/>
    <row r="419" ht="24.95" customHeight="1"/>
    <row r="420" ht="13.9" customHeight="1"/>
    <row r="421" ht="13.9" customHeight="1"/>
    <row r="422" ht="13.9" customHeight="1"/>
    <row r="423" ht="24.95" customHeight="1"/>
    <row r="424" ht="12" customHeight="1"/>
    <row r="425" ht="12.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15" customHeight="1"/>
    <row r="442" ht="15" customHeight="1"/>
    <row r="443" ht="15" customHeight="1"/>
    <row r="444" ht="24.95" customHeight="1"/>
    <row r="445" ht="24.95" customHeight="1"/>
    <row r="446" ht="13.9" customHeight="1"/>
    <row r="447" ht="13.9" customHeight="1"/>
    <row r="448" ht="13.9" customHeight="1"/>
    <row r="449" ht="12" customHeight="1"/>
    <row r="450" ht="12.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15" customHeight="1"/>
    <row r="468" ht="15" customHeight="1"/>
    <row r="469" ht="15" customHeight="1"/>
    <row r="470" ht="24.95" customHeight="1"/>
    <row r="471" ht="24.95" customHeight="1"/>
    <row r="472" ht="13.9" customHeight="1"/>
    <row r="473" ht="13.9" customHeight="1"/>
    <row r="474" ht="13.9"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15" customHeight="1"/>
    <row r="494" ht="15" customHeight="1"/>
    <row r="495" ht="15" customHeight="1"/>
    <row r="496" ht="24.95" customHeight="1"/>
    <row r="497" ht="24.95" customHeight="1"/>
    <row r="498" ht="13.9" customHeight="1"/>
    <row r="499" ht="13.9" customHeight="1"/>
    <row r="500" ht="13.9" customHeight="1"/>
    <row r="501" ht="12" customHeight="1"/>
    <row r="502" ht="12.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12" customHeight="1"/>
    <row r="518" ht="12.95" customHeight="1"/>
    <row r="519" ht="15" customHeight="1"/>
    <row r="520" ht="15" customHeight="1"/>
    <row r="521" ht="15" customHeight="1"/>
    <row r="522" ht="24.95" customHeight="1"/>
    <row r="523" ht="24.95" customHeight="1"/>
    <row r="524" ht="13.9" customHeight="1"/>
    <row r="525" ht="13.9" customHeight="1"/>
    <row r="526" ht="13.9" customHeight="1"/>
    <row r="527" ht="12" customHeight="1"/>
    <row r="528" ht="12.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24.95" customHeight="1"/>
    <row r="543" ht="24.95" customHeight="1"/>
    <row r="544" ht="24.95" customHeight="1"/>
    <row r="545" ht="24.95" customHeight="1"/>
    <row r="546" ht="24.95" customHeight="1"/>
    <row r="547" ht="12" customHeight="1"/>
    <row r="548" ht="24.95" customHeight="1"/>
    <row r="549" ht="24.95" customHeight="1"/>
    <row r="550" ht="13.9" customHeight="1"/>
    <row r="551" ht="13.9" customHeight="1"/>
    <row r="552" ht="13.9" customHeight="1"/>
    <row r="553" ht="12" customHeight="1"/>
    <row r="554" ht="12.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12" customHeight="1"/>
    <row r="566" ht="12.95" customHeight="1"/>
    <row r="567" ht="24.95" customHeight="1"/>
    <row r="568" ht="24.95" customHeight="1"/>
    <row r="569" ht="24.95" customHeight="1"/>
    <row r="570" ht="24.95" customHeight="1"/>
    <row r="571" ht="24.95" customHeight="1"/>
    <row r="572" ht="15" customHeight="1"/>
    <row r="573" ht="15" customHeight="1"/>
    <row r="574" ht="15" customHeight="1"/>
    <row r="575" ht="24.95" customHeight="1"/>
    <row r="576" ht="24.95" customHeight="1"/>
    <row r="577" ht="13.9" customHeight="1"/>
    <row r="578" ht="13.9" customHeight="1"/>
    <row r="579" ht="13.9"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24.95" customHeight="1"/>
    <row r="591" ht="24.95" customHeight="1"/>
    <row r="592" ht="24.95" customHeight="1"/>
    <row r="593" ht="24.95" customHeight="1"/>
    <row r="594" ht="24.95" customHeight="1"/>
    <row r="595" ht="24.95" customHeight="1"/>
    <row r="596" ht="24.95" customHeight="1"/>
    <row r="597" ht="24.95" customHeight="1"/>
    <row r="598" ht="15" customHeight="1"/>
    <row r="599" ht="15" customHeight="1"/>
    <row r="600" ht="15" customHeight="1"/>
    <row r="601" ht="24.95" customHeight="1"/>
    <row r="602" ht="24.95" customHeight="1"/>
    <row r="603" ht="13.9" customHeight="1"/>
    <row r="604" ht="13.9" customHeight="1"/>
    <row r="605" ht="13.9"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24.95" customHeight="1"/>
    <row r="623" ht="24.95" customHeight="1"/>
    <row r="624" ht="15" customHeight="1"/>
    <row r="625" ht="15" customHeight="1"/>
    <row r="626" ht="15" customHeight="1"/>
    <row r="627" ht="24.95" customHeight="1"/>
    <row r="628" ht="24.95" customHeight="1"/>
    <row r="629" ht="13.9" customHeight="1"/>
    <row r="630" ht="13.9" customHeight="1"/>
    <row r="631" ht="13.9"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24.95" customHeight="1"/>
    <row r="649" ht="24.95" customHeight="1"/>
    <row r="650" ht="15" customHeight="1"/>
    <row r="651" ht="15" customHeight="1"/>
    <row r="652" ht="15" customHeight="1"/>
    <row r="653" ht="24.95" customHeight="1"/>
    <row r="654" ht="24.95" customHeight="1"/>
    <row r="655" ht="13.9" customHeight="1"/>
    <row r="656" ht="13.9" customHeight="1"/>
    <row r="657" ht="13.9" customHeight="1"/>
    <row r="658" ht="24.95" customHeight="1"/>
    <row r="659" ht="24.95" customHeight="1"/>
    <row r="660" ht="12" customHeight="1"/>
    <row r="661" ht="12.95" customHeight="1"/>
    <row r="662" ht="12" customHeight="1"/>
    <row r="663" ht="12.95" customHeight="1"/>
    <row r="664" ht="24.95" customHeight="1"/>
    <row r="665" ht="24.95" customHeight="1"/>
    <row r="666" ht="24.95" customHeight="1"/>
    <row r="667" ht="24.95" customHeight="1"/>
    <row r="668" ht="24.95" customHeight="1"/>
    <row r="669" ht="24.95" customHeight="1"/>
    <row r="670" ht="24.95" customHeight="1"/>
    <row r="671" ht="12" customHeight="1"/>
    <row r="672" ht="12.95" customHeight="1"/>
    <row r="673" ht="24.95" customHeight="1"/>
    <row r="674" ht="12" customHeight="1"/>
    <row r="675" ht="12.95" customHeight="1"/>
    <row r="676" ht="24.95" customHeight="1"/>
    <row r="677" ht="12" customHeight="1"/>
    <row r="678" ht="12.95" customHeight="1"/>
    <row r="679" ht="24.95" customHeight="1"/>
    <row r="680" ht="12" customHeight="1"/>
    <row r="681" ht="12.95" customHeight="1"/>
    <row r="682" ht="15" customHeight="1"/>
    <row r="683" ht="15" customHeight="1"/>
    <row r="684" ht="15" customHeight="1"/>
    <row r="685" ht="24.95" customHeight="1"/>
    <row r="690" ht="12" customHeight="1"/>
    <row r="691" ht="12.95" customHeight="1"/>
    <row r="692" ht="24.95" customHeight="1"/>
    <row r="693" ht="24.95" customHeight="1"/>
    <row r="694" ht="24.95" customHeight="1"/>
    <row r="695" ht="24.95" customHeight="1"/>
    <row r="696" ht="24.95" customHeight="1"/>
    <row r="697" ht="24.95" customHeight="1"/>
    <row r="698" ht="12" customHeight="1"/>
    <row r="699" ht="12.95" customHeight="1"/>
    <row r="700" ht="12" customHeight="1"/>
    <row r="701" ht="12.95" customHeight="1"/>
    <row r="702" ht="24.95" customHeight="1"/>
    <row r="703" ht="12" customHeight="1"/>
    <row r="704" ht="12.95" customHeight="1"/>
    <row r="705" ht="12" customHeight="1"/>
    <row r="706" ht="12.95" customHeight="1"/>
    <row r="707" ht="12" customHeight="1"/>
    <row r="708" ht="12.95" customHeight="1"/>
    <row r="709" ht="12" customHeight="1"/>
    <row r="710" ht="12.95" customHeight="1"/>
    <row r="711" ht="24.95" customHeight="1"/>
    <row r="712" ht="12" customHeight="1"/>
    <row r="713" ht="12.95" customHeight="1"/>
    <row r="714" ht="24.95" customHeight="1"/>
    <row r="715" ht="24.95" customHeight="1"/>
    <row r="719" ht="12" customHeight="1"/>
    <row r="720" ht="12.95" customHeight="1"/>
    <row r="721" ht="24.95" customHeight="1"/>
    <row r="722" ht="24.95" customHeight="1"/>
    <row r="723" ht="24.95" customHeight="1"/>
    <row r="724" ht="24.95" customHeight="1"/>
    <row r="725" ht="24.95" customHeight="1"/>
    <row r="726" ht="24.95" customHeight="1"/>
    <row r="727" ht="24.95" customHeight="1"/>
    <row r="728" ht="24.95" customHeight="1"/>
    <row r="729" ht="24.95" customHeight="1"/>
    <row r="730" ht="24.95" customHeight="1"/>
    <row r="731" ht="24.95" customHeight="1"/>
    <row r="732" ht="24.95" customHeight="1"/>
    <row r="733" ht="24.95" customHeight="1"/>
    <row r="734" ht="24.95" customHeight="1"/>
    <row r="735" ht="24.95" customHeight="1"/>
    <row r="736" ht="24.95" customHeight="1"/>
    <row r="737" ht="24.95" customHeight="1"/>
    <row r="745" ht="12" customHeight="1"/>
    <row r="746" ht="12.95" customHeight="1"/>
    <row r="747" ht="24.95" customHeight="1"/>
    <row r="748" ht="24.95" customHeight="1"/>
    <row r="749" ht="24.95" customHeight="1"/>
    <row r="750" ht="24.95" customHeight="1"/>
    <row r="751" ht="24.95" customHeight="1"/>
    <row r="752" ht="24.95" customHeight="1"/>
    <row r="753" ht="24.95" customHeight="1"/>
    <row r="754" ht="24.95" customHeight="1"/>
    <row r="755" ht="24.95" customHeight="1"/>
    <row r="756" ht="24.95" customHeight="1"/>
    <row r="757" ht="24.95" customHeight="1"/>
    <row r="758" ht="24.95" customHeight="1"/>
    <row r="759" ht="24.95" customHeight="1"/>
    <row r="760" ht="24.95" customHeight="1"/>
    <row r="761" ht="24.95" customHeight="1"/>
    <row r="762" ht="24.95" customHeight="1"/>
    <row r="763" ht="24.95" customHeight="1"/>
    <row r="771" ht="12" customHeight="1"/>
    <row r="772" ht="12.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88" ht="24.95" customHeight="1"/>
    <row r="789" ht="24.95" customHeight="1"/>
    <row r="797" ht="12" customHeight="1"/>
    <row r="798" ht="12.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14" ht="24.95" customHeight="1"/>
    <row r="815" ht="24.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0" ht="24.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12" customHeight="1"/>
    <row r="901" ht="12.95" customHeight="1"/>
    <row r="902" ht="12" customHeight="1"/>
    <row r="903" ht="12.95" customHeight="1"/>
    <row r="904" ht="24.95" customHeight="1"/>
    <row r="905" ht="24.95" customHeight="1"/>
    <row r="906" ht="24.95" customHeight="1"/>
    <row r="907" ht="24.95" customHeight="1"/>
    <row r="908" ht="24.95" customHeight="1"/>
    <row r="909" ht="24.95" customHeight="1"/>
    <row r="910" ht="24.95" customHeight="1"/>
    <row r="911" ht="12" customHeight="1"/>
    <row r="912" ht="12.95" customHeight="1"/>
    <row r="913" ht="24.95" customHeight="1"/>
    <row r="914" ht="12" customHeight="1"/>
    <row r="915" ht="12.95" customHeight="1"/>
    <row r="916" ht="24.95" customHeight="1"/>
    <row r="917" ht="12" customHeight="1"/>
    <row r="918" ht="12.95" customHeight="1"/>
    <row r="919" ht="24.95" customHeight="1"/>
    <row r="920" ht="12" customHeight="1"/>
    <row r="921" ht="12.95" customHeight="1"/>
    <row r="929" ht="12" customHeight="1"/>
    <row r="930" ht="12.95" customHeight="1"/>
    <row r="931" ht="24.95" customHeight="1"/>
    <row r="932" ht="24.95" customHeight="1"/>
    <row r="933" ht="24.95" customHeight="1"/>
    <row r="934" ht="24.95" customHeight="1"/>
    <row r="935" ht="24.95" customHeight="1"/>
    <row r="936" ht="24.95" customHeight="1"/>
    <row r="941" ht="24.95" customHeight="1"/>
    <row r="942" ht="12" customHeight="1"/>
    <row r="943" ht="12.95" customHeight="1"/>
    <row r="944" ht="12" customHeight="1"/>
    <row r="945" ht="12.95" customHeight="1"/>
    <row r="946" ht="12" customHeight="1"/>
    <row r="947" ht="12.95" customHeight="1"/>
    <row r="948" ht="12" customHeight="1"/>
    <row r="949" ht="12.95" customHeight="1"/>
    <row r="950" ht="24.95" customHeight="1"/>
    <row r="951" ht="12" customHeight="1"/>
    <row r="952" ht="12.95" customHeight="1"/>
    <row r="953" ht="24.95" customHeight="1"/>
    <row r="954" ht="24.95" customHeight="1"/>
    <row r="1125" ht="24.95" customHeight="1"/>
    <row r="1126" ht="13.9" customHeight="1"/>
    <row r="1127" ht="13.9" customHeight="1"/>
    <row r="1128" ht="24.95" customHeight="1"/>
    <row r="1129" ht="24.95" customHeight="1"/>
    <row r="1130" ht="24.95" customHeight="1"/>
    <row r="1131" ht="24.95" customHeight="1"/>
    <row r="1132" ht="24.95" customHeight="1"/>
    <row r="1133" ht="24.95" customHeight="1"/>
    <row r="1134" ht="24.95" customHeight="1"/>
    <row r="1135" ht="24.95" customHeight="1"/>
    <row r="1136" ht="24.95" customHeight="1"/>
    <row r="1137" ht="24.95" customHeight="1"/>
    <row r="1138" ht="24.95" customHeight="1"/>
    <row r="1139" ht="24.95" customHeight="1"/>
    <row r="1140" ht="24.95" customHeight="1"/>
    <row r="1141" ht="24.95" customHeight="1"/>
    <row r="1142" ht="24.95" customHeight="1"/>
    <row r="1143" ht="24.95" customHeight="1"/>
    <row r="1144" ht="24.95" customHeight="1"/>
    <row r="1145" ht="24.95" customHeight="1"/>
    <row r="1146" ht="24.95" customHeight="1"/>
    <row r="1147" ht="24.95" customHeight="1"/>
    <row r="1148" ht="24.95" customHeight="1"/>
    <row r="1149" ht="24.95" customHeight="1"/>
    <row r="1150" ht="24.95" customHeight="1"/>
    <row r="1151" ht="24.95" customHeight="1"/>
    <row r="1152" ht="24.95" customHeight="1"/>
    <row r="1153" ht="24.95" customHeight="1"/>
    <row r="1154" ht="24.95" customHeight="1"/>
    <row r="1155" ht="24.95" customHeight="1"/>
    <row r="1156" ht="24.95" customHeight="1"/>
    <row r="1157" ht="24.95" customHeight="1"/>
    <row r="1158" ht="24.95" customHeight="1"/>
    <row r="1159" ht="24.95" customHeight="1"/>
    <row r="1160" ht="24.95" customHeight="1"/>
    <row r="1161" ht="24.95" customHeight="1"/>
    <row r="1162" ht="24.95" customHeight="1"/>
    <row r="1163" ht="24.95" customHeight="1"/>
    <row r="1164" ht="24.95" customHeight="1"/>
    <row r="1165" ht="24.9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sheetData>
  <mergeCells count="13">
    <mergeCell ref="D5:E5"/>
    <mergeCell ref="F5:G5"/>
    <mergeCell ref="H5:I5"/>
    <mergeCell ref="J5:K5"/>
    <mergeCell ref="L5:M5"/>
    <mergeCell ref="D2:K2"/>
    <mergeCell ref="L2:O2"/>
    <mergeCell ref="H3:I3"/>
    <mergeCell ref="J3:K3"/>
    <mergeCell ref="H4:I4"/>
    <mergeCell ref="J4:K4"/>
    <mergeCell ref="L4:M4"/>
    <mergeCell ref="N4:O4"/>
  </mergeCells>
  <printOptions horizontalCentered="1" verticalCentered="1"/>
  <pageMargins left="0.33300000000000002" right="0.5" top="0.25" bottom="0.46" header="0.5" footer="0.5"/>
  <pageSetup paperSize="5" scale="94" orientation="landscape" horizontalDpi="300" verticalDpi="300" r:id="rId1"/>
  <headerFooter alignWithMargins="0"/>
  <rowBreaks count="26" manualBreakCount="26">
    <brk id="25" max="16383" man="1"/>
    <brk id="50" max="16383" man="1"/>
    <brk id="75" max="16383" man="1"/>
    <brk id="100" max="16383" man="1"/>
    <brk id="126" max="16383" man="1"/>
    <brk id="152" max="16383" man="1"/>
    <brk id="179" max="16383" man="1"/>
    <brk id="205" max="16383" man="1"/>
    <brk id="231" max="16383" man="1"/>
    <brk id="257" max="16383" man="1"/>
    <brk id="288" max="16383" man="1"/>
    <brk id="313" max="16383" man="1"/>
    <brk id="339" max="16383" man="1"/>
    <brk id="365" max="16383" man="1"/>
    <brk id="391" max="16383" man="1"/>
    <brk id="417" max="16383" man="1"/>
    <brk id="443" max="16383" man="1"/>
    <brk id="469" max="16383" man="1"/>
    <brk id="495" max="16383" man="1"/>
    <brk id="521" max="16383" man="1"/>
    <brk id="547" max="16383" man="1"/>
    <brk id="574" max="16383" man="1"/>
    <brk id="600" max="16383" man="1"/>
    <brk id="626" max="16383" man="1"/>
    <brk id="652" max="16383" man="1"/>
    <brk id="684"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199"/>
  <sheetViews>
    <sheetView topLeftCell="A7" workbookViewId="0">
      <selection activeCell="D18" sqref="D18"/>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4.95"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23.2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9.5" customHeight="1">
      <c r="A4" s="843"/>
      <c r="B4" s="869" t="s">
        <v>102</v>
      </c>
      <c r="C4" s="842"/>
      <c r="D4" s="844"/>
      <c r="E4" s="841"/>
      <c r="F4" s="844"/>
      <c r="G4" s="841"/>
      <c r="H4" s="1201" t="s">
        <v>92</v>
      </c>
      <c r="I4" s="1202"/>
      <c r="J4" s="1201" t="s">
        <v>93</v>
      </c>
      <c r="K4" s="1202"/>
      <c r="L4" s="1201" t="s">
        <v>94</v>
      </c>
      <c r="M4" s="1202"/>
      <c r="N4" s="1201" t="s">
        <v>95</v>
      </c>
      <c r="O4" s="1205"/>
    </row>
    <row r="5" spans="1:15" ht="22.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24.95" customHeight="1" thickTop="1">
      <c r="A6" s="881"/>
      <c r="B6" s="850"/>
      <c r="C6" s="851">
        <v>26</v>
      </c>
      <c r="D6" s="852"/>
      <c r="E6" s="858"/>
      <c r="F6" s="852"/>
      <c r="G6" s="853"/>
      <c r="H6" s="852"/>
      <c r="I6" s="853"/>
      <c r="J6" s="852"/>
      <c r="K6" s="853"/>
      <c r="L6" s="852"/>
      <c r="M6" s="853"/>
      <c r="N6" s="852"/>
      <c r="O6" s="855"/>
    </row>
    <row r="7" spans="1:15" ht="24.95" customHeight="1">
      <c r="A7" s="857" t="s">
        <v>1236</v>
      </c>
      <c r="B7" s="850"/>
      <c r="C7" s="851" t="s">
        <v>1237</v>
      </c>
      <c r="D7" s="1088"/>
      <c r="E7" s="1089"/>
      <c r="F7" s="1088"/>
      <c r="G7" s="1089"/>
      <c r="H7" s="1088"/>
      <c r="I7" s="1089"/>
      <c r="J7" s="1088"/>
      <c r="K7" s="1089"/>
      <c r="L7" s="1088"/>
      <c r="M7" s="1089"/>
      <c r="N7" s="1090"/>
      <c r="O7" s="855"/>
    </row>
    <row r="8" spans="1:15" ht="24.95" customHeight="1">
      <c r="A8" s="857"/>
      <c r="B8" s="850" t="s">
        <v>99</v>
      </c>
      <c r="C8" s="851" t="s">
        <v>1238</v>
      </c>
      <c r="D8" s="1088">
        <v>15000</v>
      </c>
      <c r="E8" s="1089"/>
      <c r="F8" s="1088">
        <v>9600</v>
      </c>
      <c r="G8" s="1089"/>
      <c r="H8" s="1088"/>
      <c r="I8" s="1089"/>
      <c r="J8" s="1088">
        <v>14018</v>
      </c>
      <c r="K8" s="1089"/>
      <c r="L8" s="1088">
        <v>14018</v>
      </c>
      <c r="M8" s="1089"/>
      <c r="N8" s="1099">
        <f t="shared" ref="N8:N17" si="0">J8-L8</f>
        <v>0</v>
      </c>
      <c r="O8" s="855"/>
    </row>
    <row r="9" spans="1:15" ht="24.95" customHeight="1">
      <c r="A9" s="883" t="s">
        <v>1232</v>
      </c>
      <c r="B9" s="850"/>
      <c r="C9" s="851" t="s">
        <v>1233</v>
      </c>
      <c r="D9" s="1088"/>
      <c r="E9" s="1095"/>
      <c r="F9" s="1088"/>
      <c r="G9" s="1089"/>
      <c r="H9" s="1088"/>
      <c r="I9" s="1089"/>
      <c r="J9" s="1088"/>
      <c r="K9" s="1089"/>
      <c r="L9" s="1088"/>
      <c r="M9" s="1089"/>
      <c r="N9" s="1100"/>
      <c r="O9" s="855"/>
    </row>
    <row r="10" spans="1:15" ht="24.95" customHeight="1">
      <c r="A10" s="883"/>
      <c r="B10" s="850" t="s">
        <v>99</v>
      </c>
      <c r="C10" s="851" t="s">
        <v>1234</v>
      </c>
      <c r="D10" s="1088">
        <v>231421</v>
      </c>
      <c r="E10" s="1095"/>
      <c r="F10" s="1088">
        <v>219861</v>
      </c>
      <c r="G10" s="1089"/>
      <c r="H10" s="1088"/>
      <c r="I10" s="1089"/>
      <c r="J10" s="1088">
        <v>219861</v>
      </c>
      <c r="K10" s="1089"/>
      <c r="L10" s="1088">
        <v>219861</v>
      </c>
      <c r="M10" s="1089"/>
      <c r="N10" s="1100">
        <f t="shared" si="0"/>
        <v>0</v>
      </c>
      <c r="O10" s="855"/>
    </row>
    <row r="11" spans="1:15" ht="24.95" customHeight="1">
      <c r="A11" s="857"/>
      <c r="B11" s="850" t="s">
        <v>100</v>
      </c>
      <c r="C11" s="851" t="s">
        <v>1235</v>
      </c>
      <c r="D11" s="1088">
        <v>33600</v>
      </c>
      <c r="E11" s="1089"/>
      <c r="F11" s="1088">
        <v>33600</v>
      </c>
      <c r="G11" s="1089"/>
      <c r="H11" s="1088"/>
      <c r="I11" s="1089"/>
      <c r="J11" s="1088">
        <v>33600</v>
      </c>
      <c r="K11" s="1089"/>
      <c r="L11" s="1088">
        <v>26976</v>
      </c>
      <c r="M11" s="1089"/>
      <c r="N11" s="1100">
        <f t="shared" si="0"/>
        <v>6624</v>
      </c>
      <c r="O11" s="855"/>
    </row>
    <row r="12" spans="1:15" ht="24.95" customHeight="1">
      <c r="A12" s="857" t="s">
        <v>1102</v>
      </c>
      <c r="B12" s="850"/>
      <c r="C12" s="851" t="s">
        <v>1104</v>
      </c>
      <c r="D12" s="1088"/>
      <c r="E12" s="1095"/>
      <c r="F12" s="1088"/>
      <c r="G12" s="1095"/>
      <c r="H12" s="1088"/>
      <c r="I12" s="1089"/>
      <c r="J12" s="1088"/>
      <c r="K12" s="1089"/>
      <c r="L12" s="1088"/>
      <c r="M12" s="1089"/>
      <c r="N12" s="1100"/>
      <c r="O12" s="855"/>
    </row>
    <row r="13" spans="1:15" ht="24.95" customHeight="1">
      <c r="A13" s="857"/>
      <c r="B13" s="850" t="s">
        <v>100</v>
      </c>
      <c r="C13" s="851" t="s">
        <v>1105</v>
      </c>
      <c r="D13" s="1088">
        <v>7500</v>
      </c>
      <c r="E13" s="1095"/>
      <c r="F13" s="1088">
        <v>7500</v>
      </c>
      <c r="G13" s="1095"/>
      <c r="H13" s="1088"/>
      <c r="I13" s="1089"/>
      <c r="J13" s="1088">
        <v>7500</v>
      </c>
      <c r="K13" s="1095"/>
      <c r="L13" s="1088">
        <v>2138</v>
      </c>
      <c r="M13" s="1095"/>
      <c r="N13" s="1100">
        <f t="shared" si="0"/>
        <v>5362</v>
      </c>
      <c r="O13" s="855"/>
    </row>
    <row r="14" spans="1:15" ht="24.95" customHeight="1">
      <c r="A14" s="849" t="s">
        <v>1103</v>
      </c>
      <c r="B14" s="850"/>
      <c r="C14" s="851" t="s">
        <v>1104</v>
      </c>
      <c r="D14" s="1088"/>
      <c r="E14" s="1089"/>
      <c r="F14" s="1088"/>
      <c r="G14" s="1089"/>
      <c r="H14" s="1088"/>
      <c r="I14" s="1089"/>
      <c r="J14" s="1088"/>
      <c r="K14" s="1089"/>
      <c r="L14" s="1088"/>
      <c r="M14" s="1089"/>
      <c r="N14" s="1090"/>
      <c r="O14" s="855"/>
    </row>
    <row r="15" spans="1:15" ht="24.95" customHeight="1">
      <c r="A15" s="857"/>
      <c r="B15" s="850" t="s">
        <v>100</v>
      </c>
      <c r="C15" s="851" t="s">
        <v>1105</v>
      </c>
      <c r="D15" s="1088">
        <v>2000</v>
      </c>
      <c r="E15" s="1089"/>
      <c r="F15" s="1088">
        <v>2000</v>
      </c>
      <c r="G15" s="1089"/>
      <c r="H15" s="1088"/>
      <c r="I15" s="1089"/>
      <c r="J15" s="1088">
        <v>221</v>
      </c>
      <c r="K15" s="1089"/>
      <c r="L15" s="1088">
        <v>221</v>
      </c>
      <c r="M15" s="1089"/>
      <c r="N15" s="1100">
        <f t="shared" si="0"/>
        <v>0</v>
      </c>
      <c r="O15" s="855"/>
    </row>
    <row r="16" spans="1:15" ht="24.95" customHeight="1">
      <c r="A16" s="857" t="s">
        <v>1136</v>
      </c>
      <c r="B16" s="850"/>
      <c r="C16" s="851" t="s">
        <v>1137</v>
      </c>
      <c r="D16" s="1088"/>
      <c r="E16" s="1095"/>
      <c r="F16" s="1088"/>
      <c r="G16" s="1095"/>
      <c r="H16" s="1088"/>
      <c r="I16" s="1089"/>
      <c r="J16" s="1088"/>
      <c r="K16" s="1095"/>
      <c r="L16" s="1088"/>
      <c r="M16" s="1095"/>
      <c r="N16" s="1100"/>
      <c r="O16" s="855"/>
    </row>
    <row r="17" spans="1:15" ht="24.95" customHeight="1">
      <c r="A17" s="882"/>
      <c r="B17" s="850" t="s">
        <v>100</v>
      </c>
      <c r="C17" s="851" t="s">
        <v>1138</v>
      </c>
      <c r="D17" s="1088">
        <v>25000</v>
      </c>
      <c r="E17" s="1095"/>
      <c r="F17" s="1088">
        <v>50000</v>
      </c>
      <c r="G17" s="1095"/>
      <c r="H17" s="1088"/>
      <c r="I17" s="1089"/>
      <c r="J17" s="1088">
        <v>41510</v>
      </c>
      <c r="K17" s="1089"/>
      <c r="L17" s="1088">
        <v>7302</v>
      </c>
      <c r="M17" s="1089"/>
      <c r="N17" s="1100">
        <f t="shared" si="0"/>
        <v>34208</v>
      </c>
      <c r="O17" s="855"/>
    </row>
    <row r="18" spans="1:15" ht="24.95" customHeight="1">
      <c r="A18" s="857"/>
      <c r="B18" s="850"/>
      <c r="C18" s="851"/>
      <c r="D18" s="1088"/>
      <c r="E18" s="1095"/>
      <c r="F18" s="1088"/>
      <c r="G18" s="1095"/>
      <c r="H18" s="1088"/>
      <c r="I18" s="1089"/>
      <c r="J18" s="1088"/>
      <c r="K18" s="1095"/>
      <c r="L18" s="1088"/>
      <c r="M18" s="1095"/>
      <c r="N18" s="1100"/>
      <c r="O18" s="855"/>
    </row>
    <row r="19" spans="1:15" ht="24.95" customHeight="1">
      <c r="A19" s="849"/>
      <c r="B19" s="850"/>
      <c r="C19" s="851"/>
      <c r="D19" s="1088"/>
      <c r="E19" s="1089"/>
      <c r="F19" s="1088"/>
      <c r="G19" s="1089"/>
      <c r="H19" s="1088"/>
      <c r="I19" s="1089"/>
      <c r="J19" s="1088"/>
      <c r="K19" s="1089"/>
      <c r="L19" s="1088"/>
      <c r="M19" s="1089"/>
      <c r="N19" s="1090"/>
      <c r="O19" s="855"/>
    </row>
    <row r="20" spans="1:15" ht="24.95" customHeight="1">
      <c r="A20" s="857"/>
      <c r="B20" s="850"/>
      <c r="C20" s="851"/>
      <c r="D20" s="1088"/>
      <c r="E20" s="1089"/>
      <c r="F20" s="1088"/>
      <c r="G20" s="1089"/>
      <c r="H20" s="1088"/>
      <c r="I20" s="1089"/>
      <c r="J20" s="1088"/>
      <c r="K20" s="1089"/>
      <c r="L20" s="1088"/>
      <c r="M20" s="1089"/>
      <c r="N20" s="1100"/>
      <c r="O20" s="855"/>
    </row>
    <row r="21" spans="1:15" ht="24.95" customHeight="1">
      <c r="A21" s="857"/>
      <c r="B21" s="850"/>
      <c r="C21" s="851"/>
      <c r="D21" s="852"/>
      <c r="E21" s="858"/>
      <c r="F21" s="852"/>
      <c r="G21" s="858"/>
      <c r="H21" s="852"/>
      <c r="I21" s="853"/>
      <c r="J21" s="852"/>
      <c r="K21" s="858"/>
      <c r="L21" s="852"/>
      <c r="M21" s="858"/>
      <c r="N21" s="885"/>
      <c r="O21" s="855"/>
    </row>
    <row r="22" spans="1:15" ht="24.95" customHeight="1">
      <c r="A22" s="857"/>
      <c r="B22" s="850"/>
      <c r="C22" s="851"/>
      <c r="D22" s="852"/>
      <c r="E22" s="858"/>
      <c r="F22" s="852"/>
      <c r="G22" s="858"/>
      <c r="H22" s="852"/>
      <c r="I22" s="858"/>
      <c r="J22" s="852"/>
      <c r="K22" s="858"/>
      <c r="L22" s="852"/>
      <c r="M22" s="858"/>
      <c r="N22" s="885"/>
      <c r="O22" s="855"/>
    </row>
    <row r="23" spans="1:15" ht="24.95" customHeight="1" thickBot="1">
      <c r="A23" s="874"/>
      <c r="B23" s="859"/>
      <c r="C23" s="892"/>
      <c r="D23" s="861"/>
      <c r="E23" s="862"/>
      <c r="F23" s="861"/>
      <c r="G23" s="862"/>
      <c r="H23" s="861"/>
      <c r="I23" s="862"/>
      <c r="J23" s="861"/>
      <c r="K23" s="862"/>
      <c r="L23" s="861"/>
      <c r="M23" s="862"/>
      <c r="N23" s="863"/>
      <c r="O23" s="864"/>
    </row>
    <row r="24" spans="1:15" ht="22.9" customHeight="1" thickTop="1">
      <c r="F24" s="865" t="s">
        <v>959</v>
      </c>
    </row>
    <row r="25" spans="1:15" ht="22.9" customHeight="1"/>
    <row r="26" spans="1:15" ht="24.95" customHeight="1">
      <c r="D26" s="866">
        <f>SUM(D6:D23)</f>
        <v>314521</v>
      </c>
      <c r="E26" s="866"/>
      <c r="F26" s="866">
        <f>SUM(F6:F23)</f>
        <v>322561</v>
      </c>
      <c r="G26" s="866"/>
      <c r="H26" s="866">
        <f t="shared" ref="H26:N26" si="1">SUM(H6:H23)</f>
        <v>0</v>
      </c>
      <c r="I26" s="866">
        <f t="shared" si="1"/>
        <v>0</v>
      </c>
      <c r="J26" s="866">
        <f t="shared" si="1"/>
        <v>316710</v>
      </c>
      <c r="K26" s="866">
        <f t="shared" si="1"/>
        <v>0</v>
      </c>
      <c r="L26" s="866">
        <f t="shared" si="1"/>
        <v>270516</v>
      </c>
      <c r="M26" s="866">
        <f t="shared" si="1"/>
        <v>0</v>
      </c>
      <c r="N26" s="866">
        <f t="shared" si="1"/>
        <v>46194</v>
      </c>
    </row>
    <row r="27" spans="1:15" ht="22.9" customHeight="1">
      <c r="C27" s="867" t="s">
        <v>960</v>
      </c>
      <c r="D27" s="866">
        <f>D8+D10</f>
        <v>246421</v>
      </c>
      <c r="E27" s="866"/>
      <c r="F27" s="866">
        <f>F8+F10</f>
        <v>229461</v>
      </c>
      <c r="G27" s="866"/>
      <c r="H27" s="866">
        <f t="shared" ref="H27:N27" si="2">H8+H10</f>
        <v>0</v>
      </c>
      <c r="I27" s="866">
        <f t="shared" si="2"/>
        <v>0</v>
      </c>
      <c r="J27" s="866">
        <f t="shared" si="2"/>
        <v>233879</v>
      </c>
      <c r="K27" s="866">
        <f t="shared" si="2"/>
        <v>0</v>
      </c>
      <c r="L27" s="866">
        <f t="shared" si="2"/>
        <v>233879</v>
      </c>
      <c r="M27" s="866">
        <f t="shared" si="2"/>
        <v>0</v>
      </c>
      <c r="N27" s="866">
        <f t="shared" si="2"/>
        <v>0</v>
      </c>
    </row>
    <row r="28" spans="1:15">
      <c r="C28" s="867" t="s">
        <v>961</v>
      </c>
      <c r="D28" s="866">
        <f>D11+D13+D15+D17</f>
        <v>68100</v>
      </c>
      <c r="E28" s="866"/>
      <c r="F28" s="866">
        <f>F11+F13+F15+F17</f>
        <v>93100</v>
      </c>
      <c r="G28" s="866"/>
      <c r="H28" s="866">
        <f t="shared" ref="H28:N28" si="3">H11+H13+H15+H17</f>
        <v>0</v>
      </c>
      <c r="I28" s="866">
        <f t="shared" si="3"/>
        <v>0</v>
      </c>
      <c r="J28" s="866">
        <f t="shared" si="3"/>
        <v>82831</v>
      </c>
      <c r="K28" s="866">
        <f t="shared" si="3"/>
        <v>0</v>
      </c>
      <c r="L28" s="866">
        <f t="shared" si="3"/>
        <v>36637</v>
      </c>
      <c r="M28" s="866">
        <f t="shared" si="3"/>
        <v>0</v>
      </c>
      <c r="N28" s="866">
        <f t="shared" si="3"/>
        <v>46194</v>
      </c>
    </row>
    <row r="29" spans="1:15" ht="13.9" customHeight="1">
      <c r="D29" s="866">
        <f>D26-D27-D28</f>
        <v>0</v>
      </c>
      <c r="E29" s="866"/>
      <c r="F29" s="866">
        <f>F26-F27-F28</f>
        <v>0</v>
      </c>
      <c r="G29" s="866"/>
      <c r="H29" s="866">
        <f t="shared" ref="H29:N29" si="4">H26-H27-H28</f>
        <v>0</v>
      </c>
      <c r="I29" s="866">
        <f t="shared" si="4"/>
        <v>0</v>
      </c>
      <c r="J29" s="866">
        <f t="shared" si="4"/>
        <v>0</v>
      </c>
      <c r="K29" s="866">
        <f t="shared" si="4"/>
        <v>0</v>
      </c>
      <c r="L29" s="866">
        <f t="shared" si="4"/>
        <v>0</v>
      </c>
      <c r="M29" s="866">
        <f t="shared" si="4"/>
        <v>0</v>
      </c>
      <c r="N29" s="866">
        <f t="shared" si="4"/>
        <v>0</v>
      </c>
    </row>
    <row r="30" spans="1:15" ht="13.9" customHeight="1"/>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2.9" customHeight="1"/>
    <row r="50" ht="22.9" customHeight="1"/>
    <row r="51" ht="22.9"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4.95"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4.95"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15" customHeight="1"/>
    <row r="125" ht="9.9499999999999993" customHeight="1"/>
    <row r="126" ht="22.9" customHeight="1"/>
    <row r="127" ht="24.95" customHeight="1"/>
    <row r="128" ht="22.9" customHeight="1"/>
    <row r="129" ht="13.9" customHeight="1"/>
    <row r="130" ht="13.9" customHeight="1"/>
    <row r="131" ht="13.9"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15" customHeight="1"/>
    <row r="151" ht="12" customHeight="1"/>
    <row r="152" ht="22.9" customHeight="1"/>
    <row r="153" ht="22.9" customHeight="1"/>
    <row r="154" ht="22.9" customHeight="1"/>
    <row r="155" ht="13.9" customHeight="1"/>
    <row r="156" ht="13.9" customHeight="1"/>
    <row r="157" ht="13.9" customHeight="1"/>
    <row r="158" ht="12" customHeight="1"/>
    <row r="159" ht="12.95" customHeight="1"/>
    <row r="160" ht="12" customHeight="1"/>
    <row r="161" ht="12.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2.9" customHeight="1"/>
    <row r="179" ht="22.9" customHeight="1"/>
    <row r="180" ht="24.95" customHeight="1"/>
    <row r="181" ht="22.9" customHeight="1"/>
    <row r="182" ht="13.9" customHeight="1"/>
    <row r="183" ht="13.9" customHeight="1"/>
    <row r="184" ht="13.9"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12" customHeight="1"/>
    <row r="200" ht="12.95" customHeight="1"/>
    <row r="201" ht="24.95" customHeight="1"/>
    <row r="202" ht="24.95" customHeight="1"/>
    <row r="203" ht="24.95" customHeight="1"/>
    <row r="204" ht="22.9" customHeight="1"/>
    <row r="205" ht="22.9" customHeight="1"/>
    <row r="206" ht="24.95" customHeight="1"/>
    <row r="207" ht="22.9" customHeight="1"/>
    <row r="208" ht="13.9" customHeight="1"/>
    <row r="209" ht="13.9" customHeight="1"/>
    <row r="210" ht="13.9" customHeight="1"/>
    <row r="211" ht="12" customHeight="1"/>
    <row r="212" ht="12.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2.9" customHeight="1"/>
    <row r="231" ht="22.9" customHeight="1"/>
    <row r="232" ht="24.95" customHeight="1"/>
    <row r="233" ht="22.9" customHeight="1"/>
    <row r="234" ht="13.9" customHeight="1"/>
    <row r="235" ht="13.9" customHeight="1"/>
    <row r="236" ht="13.9" customHeight="1"/>
    <row r="237" ht="12" customHeight="1"/>
    <row r="238" ht="12.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8" ht="24.95" customHeight="1"/>
    <row r="260" ht="13.9" customHeight="1"/>
    <row r="261" ht="13.9" customHeight="1"/>
    <row r="262" ht="13.9" customHeight="1"/>
    <row r="263" ht="12" customHeight="1"/>
    <row r="264" ht="12.95" customHeight="1"/>
    <row r="265" ht="24.95" customHeight="1"/>
    <row r="266" ht="12" customHeight="1"/>
    <row r="267" ht="12.95" customHeight="1"/>
    <row r="268" ht="22.9" customHeight="1"/>
    <row r="269" ht="12" customHeight="1"/>
    <row r="270" ht="12.95" customHeight="1"/>
    <row r="271" ht="12" customHeight="1"/>
    <row r="272" ht="12.95" customHeight="1"/>
    <row r="273" ht="21" customHeight="1"/>
    <row r="274" ht="21" customHeight="1"/>
    <row r="275" ht="21" customHeight="1"/>
    <row r="276" ht="21" customHeight="1"/>
    <row r="277" ht="21" customHeight="1"/>
    <row r="278" ht="12" customHeight="1"/>
    <row r="279" ht="12.95" customHeight="1"/>
    <row r="280" ht="22.9" customHeight="1"/>
    <row r="281" ht="22.9" customHeight="1"/>
    <row r="282" ht="22.9" customHeight="1"/>
    <row r="283" ht="22.9" customHeight="1"/>
    <row r="284" ht="21" customHeight="1"/>
    <row r="285" ht="12" customHeight="1"/>
    <row r="286" ht="12.95" customHeight="1"/>
    <row r="288" ht="9.9499999999999993" customHeight="1"/>
    <row r="289"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4"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15" customHeight="1"/>
    <row r="338" ht="15" customHeight="1"/>
    <row r="339" ht="15" customHeight="1"/>
    <row r="340" ht="24.95" customHeight="1"/>
    <row r="341" ht="24.95" customHeight="1"/>
    <row r="342" ht="13.9" customHeight="1"/>
    <row r="343" ht="13.9" customHeight="1"/>
    <row r="344" ht="13.9"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15" customHeight="1"/>
    <row r="364" ht="15" customHeight="1"/>
    <row r="365" ht="15" customHeight="1"/>
    <row r="366" ht="24.95" customHeight="1"/>
    <row r="367" ht="24.95" customHeight="1"/>
    <row r="368" ht="13.9" customHeight="1"/>
    <row r="369" ht="13.9" customHeight="1"/>
    <row r="370" ht="13.9"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15" customHeight="1"/>
    <row r="390" ht="15" customHeight="1"/>
    <row r="391" ht="15" customHeight="1"/>
    <row r="392" ht="24.95" customHeight="1"/>
    <row r="393" ht="24.95" customHeight="1"/>
    <row r="394" ht="13.9" customHeight="1"/>
    <row r="395" ht="13.9" customHeight="1"/>
    <row r="396" ht="13.9"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15" customHeight="1"/>
    <row r="416" ht="15" customHeight="1"/>
    <row r="417" ht="15" customHeight="1"/>
    <row r="418" ht="24.95" customHeight="1"/>
    <row r="419" ht="24.95" customHeight="1"/>
    <row r="420" ht="13.9" customHeight="1"/>
    <row r="421" ht="13.9" customHeight="1"/>
    <row r="422" ht="13.9" customHeight="1"/>
    <row r="423" ht="24.95" customHeight="1"/>
    <row r="424" ht="12" customHeight="1"/>
    <row r="425" ht="12.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15" customHeight="1"/>
    <row r="442" ht="15" customHeight="1"/>
    <row r="443" ht="15" customHeight="1"/>
    <row r="444" ht="24.95" customHeight="1"/>
    <row r="445" ht="24.95" customHeight="1"/>
    <row r="446" ht="13.9" customHeight="1"/>
    <row r="447" ht="13.9" customHeight="1"/>
    <row r="448" ht="13.9" customHeight="1"/>
    <row r="449" ht="12" customHeight="1"/>
    <row r="450" ht="12.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15" customHeight="1"/>
    <row r="468" ht="15" customHeight="1"/>
    <row r="469" ht="15" customHeight="1"/>
    <row r="470" ht="24.95" customHeight="1"/>
    <row r="471" ht="24.95" customHeight="1"/>
    <row r="472" ht="13.9" customHeight="1"/>
    <row r="473" ht="13.9" customHeight="1"/>
    <row r="474" ht="13.9"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15" customHeight="1"/>
    <row r="494" ht="15" customHeight="1"/>
    <row r="495" ht="15" customHeight="1"/>
    <row r="496" ht="24.95" customHeight="1"/>
    <row r="497" ht="24.95" customHeight="1"/>
    <row r="498" ht="13.9" customHeight="1"/>
    <row r="499" ht="13.9" customHeight="1"/>
    <row r="500" ht="13.9" customHeight="1"/>
    <row r="501" ht="12" customHeight="1"/>
    <row r="502" ht="12.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12" customHeight="1"/>
    <row r="518" ht="12.95" customHeight="1"/>
    <row r="519" ht="15" customHeight="1"/>
    <row r="520" ht="15" customHeight="1"/>
    <row r="521" ht="15" customHeight="1"/>
    <row r="522" ht="24.95" customHeight="1"/>
    <row r="523" ht="24.95" customHeight="1"/>
    <row r="524" ht="13.9" customHeight="1"/>
    <row r="525" ht="13.9" customHeight="1"/>
    <row r="526" ht="13.9" customHeight="1"/>
    <row r="527" ht="12" customHeight="1"/>
    <row r="528" ht="12.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24.95" customHeight="1"/>
    <row r="543" ht="24.95" customHeight="1"/>
    <row r="544" ht="24.95" customHeight="1"/>
    <row r="545" ht="24.95" customHeight="1"/>
    <row r="546" ht="24.95" customHeight="1"/>
    <row r="547" ht="12" customHeight="1"/>
    <row r="548" ht="24.95" customHeight="1"/>
    <row r="549" ht="24.95" customHeight="1"/>
    <row r="550" ht="13.9" customHeight="1"/>
    <row r="551" ht="13.9" customHeight="1"/>
    <row r="552" ht="13.9" customHeight="1"/>
    <row r="553" ht="12" customHeight="1"/>
    <row r="554" ht="12.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12" customHeight="1"/>
    <row r="566" ht="12.95" customHeight="1"/>
    <row r="567" ht="24.95" customHeight="1"/>
    <row r="568" ht="24.95" customHeight="1"/>
    <row r="569" ht="24.95" customHeight="1"/>
    <row r="570" ht="24.95" customHeight="1"/>
    <row r="571" ht="24.95" customHeight="1"/>
    <row r="572" ht="15" customHeight="1"/>
    <row r="573" ht="15" customHeight="1"/>
    <row r="574" ht="15" customHeight="1"/>
    <row r="575" ht="24.95" customHeight="1"/>
    <row r="576" ht="24.95" customHeight="1"/>
    <row r="577" ht="13.9" customHeight="1"/>
    <row r="578" ht="13.9" customHeight="1"/>
    <row r="579" ht="13.9"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24.95" customHeight="1"/>
    <row r="591" ht="24.95" customHeight="1"/>
    <row r="592" ht="24.95" customHeight="1"/>
    <row r="593" ht="24.95" customHeight="1"/>
    <row r="594" ht="24.95" customHeight="1"/>
    <row r="595" ht="24.95" customHeight="1"/>
    <row r="596" ht="24.95" customHeight="1"/>
    <row r="597" ht="24.95" customHeight="1"/>
    <row r="598" ht="15" customHeight="1"/>
    <row r="599" ht="15" customHeight="1"/>
    <row r="600" ht="15" customHeight="1"/>
    <row r="601" ht="24.95" customHeight="1"/>
    <row r="602" ht="24.95" customHeight="1"/>
    <row r="603" ht="13.9" customHeight="1"/>
    <row r="604" ht="13.9" customHeight="1"/>
    <row r="605" ht="13.9"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24.95" customHeight="1"/>
    <row r="623" ht="24.95" customHeight="1"/>
    <row r="624" ht="15" customHeight="1"/>
    <row r="625" ht="15" customHeight="1"/>
    <row r="626" ht="15" customHeight="1"/>
    <row r="627" ht="24.95" customHeight="1"/>
    <row r="628" ht="24.95" customHeight="1"/>
    <row r="629" ht="13.9" customHeight="1"/>
    <row r="630" ht="13.9" customHeight="1"/>
    <row r="631" ht="13.9"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24.95" customHeight="1"/>
    <row r="649" ht="24.95" customHeight="1"/>
    <row r="650" ht="15" customHeight="1"/>
    <row r="651" ht="15" customHeight="1"/>
    <row r="652" ht="15" customHeight="1"/>
    <row r="653" ht="24.95" customHeight="1"/>
    <row r="654" ht="24.95" customHeight="1"/>
    <row r="655" ht="13.9" customHeight="1"/>
    <row r="656" ht="13.9" customHeight="1"/>
    <row r="657" ht="13.9" customHeight="1"/>
    <row r="658" ht="24.95" customHeight="1"/>
    <row r="659" ht="24.95" customHeight="1"/>
    <row r="660" ht="12" customHeight="1"/>
    <row r="661" ht="12.95" customHeight="1"/>
    <row r="662" ht="12" customHeight="1"/>
    <row r="663" ht="12.95" customHeight="1"/>
    <row r="664" ht="24.95" customHeight="1"/>
    <row r="665" ht="24.95" customHeight="1"/>
    <row r="666" ht="24.95" customHeight="1"/>
    <row r="667" ht="24.95" customHeight="1"/>
    <row r="668" ht="24.95" customHeight="1"/>
    <row r="669" ht="24.95" customHeight="1"/>
    <row r="670" ht="24.95" customHeight="1"/>
    <row r="671" ht="12" customHeight="1"/>
    <row r="672" ht="12.95" customHeight="1"/>
    <row r="673" ht="24.95" customHeight="1"/>
    <row r="674" ht="12" customHeight="1"/>
    <row r="675" ht="12.95" customHeight="1"/>
    <row r="676" ht="24.95" customHeight="1"/>
    <row r="677" ht="12" customHeight="1"/>
    <row r="678" ht="12.95" customHeight="1"/>
    <row r="679" ht="24.95" customHeight="1"/>
    <row r="680" ht="12" customHeight="1"/>
    <row r="681" ht="12.95" customHeight="1"/>
    <row r="682" ht="15" customHeight="1"/>
    <row r="683" ht="15" customHeight="1"/>
    <row r="684" ht="15" customHeight="1"/>
    <row r="685" ht="24.95" customHeight="1"/>
    <row r="690" ht="12" customHeight="1"/>
    <row r="691" ht="12.95" customHeight="1"/>
    <row r="692" ht="24.95" customHeight="1"/>
    <row r="693" ht="24.95" customHeight="1"/>
    <row r="694" ht="24.95" customHeight="1"/>
    <row r="695" ht="24.95" customHeight="1"/>
    <row r="696" ht="24.95" customHeight="1"/>
    <row r="697" ht="24.95" customHeight="1"/>
    <row r="698" ht="12" customHeight="1"/>
    <row r="699" ht="12.95" customHeight="1"/>
    <row r="700" ht="12" customHeight="1"/>
    <row r="701" ht="12.95" customHeight="1"/>
    <row r="702" ht="24.95" customHeight="1"/>
    <row r="703" ht="12" customHeight="1"/>
    <row r="704" ht="12.95" customHeight="1"/>
    <row r="705" ht="12" customHeight="1"/>
    <row r="706" ht="12.95" customHeight="1"/>
    <row r="707" ht="12" customHeight="1"/>
    <row r="708" ht="12.95" customHeight="1"/>
    <row r="709" ht="12" customHeight="1"/>
    <row r="710" ht="12.95" customHeight="1"/>
    <row r="711" ht="24.95" customHeight="1"/>
    <row r="712" ht="12" customHeight="1"/>
    <row r="713" ht="12.95" customHeight="1"/>
    <row r="714" ht="24.95" customHeight="1"/>
    <row r="715" ht="24.95" customHeight="1"/>
    <row r="719" ht="12" customHeight="1"/>
    <row r="720" ht="12.95" customHeight="1"/>
    <row r="721" ht="24.95" customHeight="1"/>
    <row r="722" ht="24.95" customHeight="1"/>
    <row r="723" ht="24.95" customHeight="1"/>
    <row r="724" ht="24.95" customHeight="1"/>
    <row r="725" ht="24.95" customHeight="1"/>
    <row r="726" ht="24.95" customHeight="1"/>
    <row r="727" ht="24.95" customHeight="1"/>
    <row r="728" ht="24.95" customHeight="1"/>
    <row r="729" ht="24.95" customHeight="1"/>
    <row r="730" ht="24.95" customHeight="1"/>
    <row r="731" ht="24.95" customHeight="1"/>
    <row r="732" ht="24.95" customHeight="1"/>
    <row r="733" ht="24.95" customHeight="1"/>
    <row r="734" ht="24.95" customHeight="1"/>
    <row r="735" ht="24.95" customHeight="1"/>
    <row r="736" ht="24.95" customHeight="1"/>
    <row r="737" ht="24.95" customHeight="1"/>
    <row r="745" ht="12" customHeight="1"/>
    <row r="746" ht="12.95" customHeight="1"/>
    <row r="747" ht="24.95" customHeight="1"/>
    <row r="748" ht="24.95" customHeight="1"/>
    <row r="749" ht="24.95" customHeight="1"/>
    <row r="750" ht="24.95" customHeight="1"/>
    <row r="751" ht="24.95" customHeight="1"/>
    <row r="752" ht="24.95" customHeight="1"/>
    <row r="753" ht="24.95" customHeight="1"/>
    <row r="754" ht="24.95" customHeight="1"/>
    <row r="755" ht="24.95" customHeight="1"/>
    <row r="756" ht="24.95" customHeight="1"/>
    <row r="757" ht="24.95" customHeight="1"/>
    <row r="758" ht="24.95" customHeight="1"/>
    <row r="759" ht="24.95" customHeight="1"/>
    <row r="760" ht="24.95" customHeight="1"/>
    <row r="761" ht="24.95" customHeight="1"/>
    <row r="762" ht="24.95" customHeight="1"/>
    <row r="763" ht="24.95" customHeight="1"/>
    <row r="771" ht="12" customHeight="1"/>
    <row r="772" ht="12.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88" ht="24.95" customHeight="1"/>
    <row r="789" ht="24.95" customHeight="1"/>
    <row r="797" ht="12" customHeight="1"/>
    <row r="798" ht="12.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14" ht="24.95" customHeight="1"/>
    <row r="815" ht="24.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0" ht="24.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12" customHeight="1"/>
    <row r="901" ht="12.95" customHeight="1"/>
    <row r="902" ht="12" customHeight="1"/>
    <row r="903" ht="12.95" customHeight="1"/>
    <row r="904" ht="24.95" customHeight="1"/>
    <row r="905" ht="24.95" customHeight="1"/>
    <row r="906" ht="24.95" customHeight="1"/>
    <row r="907" ht="24.95" customHeight="1"/>
    <row r="908" ht="24.95" customHeight="1"/>
    <row r="909" ht="24.95" customHeight="1"/>
    <row r="910" ht="24.95" customHeight="1"/>
    <row r="911" ht="12" customHeight="1"/>
    <row r="912" ht="12.95" customHeight="1"/>
    <row r="913" ht="24.95" customHeight="1"/>
    <row r="914" ht="12" customHeight="1"/>
    <row r="915" ht="12.95" customHeight="1"/>
    <row r="916" ht="24.95" customHeight="1"/>
    <row r="917" ht="12" customHeight="1"/>
    <row r="918" ht="12.95" customHeight="1"/>
    <row r="919" ht="24.95" customHeight="1"/>
    <row r="920" ht="12" customHeight="1"/>
    <row r="921" ht="12.95" customHeight="1"/>
    <row r="929" ht="12" customHeight="1"/>
    <row r="930" ht="12.95" customHeight="1"/>
    <row r="931" ht="24.95" customHeight="1"/>
    <row r="932" ht="24.95" customHeight="1"/>
    <row r="933" ht="24.95" customHeight="1"/>
    <row r="934" ht="24.95" customHeight="1"/>
    <row r="935" ht="24.95" customHeight="1"/>
    <row r="936" ht="24.95" customHeight="1"/>
    <row r="941" ht="24.95" customHeight="1"/>
    <row r="942" ht="12" customHeight="1"/>
    <row r="943" ht="12.95" customHeight="1"/>
    <row r="944" ht="12" customHeight="1"/>
    <row r="945" ht="12.95" customHeight="1"/>
    <row r="946" ht="12" customHeight="1"/>
    <row r="947" ht="12.95" customHeight="1"/>
    <row r="948" ht="12" customHeight="1"/>
    <row r="949" ht="12.95" customHeight="1"/>
    <row r="950" ht="24.95" customHeight="1"/>
    <row r="951" ht="12" customHeight="1"/>
    <row r="952" ht="12.95" customHeight="1"/>
    <row r="953" ht="24.95" customHeight="1"/>
    <row r="954" ht="24.95" customHeight="1"/>
    <row r="1125" ht="24.95" customHeight="1"/>
    <row r="1126" ht="13.9" customHeight="1"/>
    <row r="1127" ht="13.9" customHeight="1"/>
    <row r="1128" ht="24.95" customHeight="1"/>
    <row r="1129" ht="24.95" customHeight="1"/>
    <row r="1130" ht="24.95" customHeight="1"/>
    <row r="1131" ht="24.95" customHeight="1"/>
    <row r="1132" ht="24.95" customHeight="1"/>
    <row r="1133" ht="24.95" customHeight="1"/>
    <row r="1134" ht="24.95" customHeight="1"/>
    <row r="1135" ht="24.95" customHeight="1"/>
    <row r="1136" ht="24.95" customHeight="1"/>
    <row r="1137" ht="24.95" customHeight="1"/>
    <row r="1138" ht="24.95" customHeight="1"/>
    <row r="1139" ht="24.95" customHeight="1"/>
    <row r="1140" ht="24.95" customHeight="1"/>
    <row r="1141" ht="24.95" customHeight="1"/>
    <row r="1142" ht="24.95" customHeight="1"/>
    <row r="1143" ht="24.95" customHeight="1"/>
    <row r="1144" ht="24.95" customHeight="1"/>
    <row r="1145" ht="24.95" customHeight="1"/>
    <row r="1146" ht="24.95" customHeight="1"/>
    <row r="1147" ht="24.95" customHeight="1"/>
    <row r="1148" ht="24.95" customHeight="1"/>
    <row r="1149" ht="24.95" customHeight="1"/>
    <row r="1150" ht="24.95" customHeight="1"/>
    <row r="1151" ht="24.95" customHeight="1"/>
    <row r="1152" ht="24.95" customHeight="1"/>
    <row r="1153" ht="24.95" customHeight="1"/>
    <row r="1154" ht="24.95" customHeight="1"/>
    <row r="1155" ht="24.95" customHeight="1"/>
    <row r="1156" ht="24.95" customHeight="1"/>
    <row r="1157" ht="24.95" customHeight="1"/>
    <row r="1158" ht="24.95" customHeight="1"/>
    <row r="1159" ht="24.95" customHeight="1"/>
    <row r="1160" ht="24.95" customHeight="1"/>
    <row r="1161" ht="24.95" customHeight="1"/>
    <row r="1162" ht="24.95" customHeight="1"/>
    <row r="1163" ht="24.95" customHeight="1"/>
    <row r="1164" ht="24.95" customHeight="1"/>
    <row r="1165" ht="24.9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sheetData>
  <mergeCells count="13">
    <mergeCell ref="D5:E5"/>
    <mergeCell ref="F5:G5"/>
    <mergeCell ref="H5:I5"/>
    <mergeCell ref="J5:K5"/>
    <mergeCell ref="L5:M5"/>
    <mergeCell ref="D2:K2"/>
    <mergeCell ref="L2:O2"/>
    <mergeCell ref="H3:I3"/>
    <mergeCell ref="J3:K3"/>
    <mergeCell ref="H4:I4"/>
    <mergeCell ref="J4:K4"/>
    <mergeCell ref="L4:M4"/>
    <mergeCell ref="N4:O4"/>
  </mergeCells>
  <printOptions horizontalCentered="1" verticalCentered="1"/>
  <pageMargins left="0.33300000000000002" right="0.5" top="0.25" bottom="0.46" header="0.5" footer="0.5"/>
  <pageSetup paperSize="5" scale="94" orientation="landscape" horizontalDpi="300" verticalDpi="300" r:id="rId1"/>
  <headerFooter alignWithMargins="0"/>
  <rowBreaks count="26" manualBreakCount="26">
    <brk id="25" max="16383" man="1"/>
    <brk id="50" max="16383" man="1"/>
    <brk id="75" max="16383" man="1"/>
    <brk id="100" max="16383" man="1"/>
    <brk id="126" max="16383" man="1"/>
    <brk id="152" max="16383" man="1"/>
    <brk id="179" max="16383" man="1"/>
    <brk id="205" max="16383" man="1"/>
    <brk id="231" max="16383" man="1"/>
    <brk id="257" max="16383" man="1"/>
    <brk id="288" max="16383" man="1"/>
    <brk id="313" max="16383" man="1"/>
    <brk id="339" max="16383" man="1"/>
    <brk id="365" max="16383" man="1"/>
    <brk id="391" max="16383" man="1"/>
    <brk id="417" max="16383" man="1"/>
    <brk id="443" max="16383" man="1"/>
    <brk id="469" max="16383" man="1"/>
    <brk id="495" max="16383" man="1"/>
    <brk id="521" max="16383" man="1"/>
    <brk id="547" max="16383" man="1"/>
    <brk id="574" max="16383" man="1"/>
    <brk id="600" max="16383" man="1"/>
    <brk id="626" max="16383" man="1"/>
    <brk id="652" max="16383" man="1"/>
    <brk id="6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B1:W47"/>
  <sheetViews>
    <sheetView topLeftCell="E7" workbookViewId="0">
      <selection activeCell="U27" sqref="U27"/>
    </sheetView>
  </sheetViews>
  <sheetFormatPr defaultColWidth="8.5546875" defaultRowHeight="14.25"/>
  <cols>
    <col min="1" max="1" width="3.21875" style="195" customWidth="1"/>
    <col min="2" max="2" width="5.88671875" style="195" customWidth="1"/>
    <col min="3" max="3" width="5" style="195" customWidth="1"/>
    <col min="4" max="4" width="13.21875" style="195" customWidth="1"/>
    <col min="5" max="10" width="5" style="195" customWidth="1"/>
    <col min="11" max="11" width="10.33203125" style="195" customWidth="1"/>
    <col min="12" max="12" width="3.21875" style="195" customWidth="1"/>
    <col min="13" max="13" width="1.44140625" style="195" customWidth="1"/>
    <col min="14" max="14" width="4.109375" style="195" customWidth="1"/>
    <col min="15" max="16" width="8.5546875" style="195"/>
    <col min="17" max="17" width="6.88671875" style="195" customWidth="1"/>
    <col min="18" max="18" width="4.77734375" style="195" customWidth="1"/>
    <col min="19" max="21" width="5" style="195" customWidth="1"/>
    <col min="22" max="22" width="5.88671875" style="195" customWidth="1"/>
    <col min="23" max="23" width="10.21875" style="195" customWidth="1"/>
    <col min="24" max="16384" width="8.5546875" style="195"/>
  </cols>
  <sheetData>
    <row r="1" spans="2:23" ht="9" customHeight="1"/>
    <row r="2" spans="2:23" ht="7.9" customHeight="1">
      <c r="B2" s="209"/>
      <c r="C2" s="209"/>
      <c r="D2" s="209"/>
      <c r="E2" s="209"/>
      <c r="F2" s="209"/>
      <c r="G2" s="209"/>
      <c r="H2" s="209"/>
      <c r="I2" s="209"/>
      <c r="J2" s="209"/>
      <c r="K2" s="209"/>
      <c r="L2" s="209"/>
      <c r="M2" s="209"/>
      <c r="N2" s="209"/>
      <c r="O2" s="209"/>
      <c r="P2" s="209"/>
      <c r="Q2" s="209"/>
      <c r="R2" s="209"/>
      <c r="S2" s="209"/>
      <c r="T2" s="209"/>
      <c r="U2" s="209"/>
      <c r="V2" s="209"/>
      <c r="W2" s="209"/>
    </row>
    <row r="3" spans="2:23" ht="21" customHeight="1">
      <c r="B3" s="1153">
        <v>2016</v>
      </c>
      <c r="C3" s="1153"/>
      <c r="D3" s="1153"/>
      <c r="E3" s="1153"/>
      <c r="F3" s="1153"/>
      <c r="G3" s="1153"/>
      <c r="H3" s="1153"/>
      <c r="I3" s="1153"/>
      <c r="J3" s="1153"/>
      <c r="K3" s="1153"/>
      <c r="L3" s="1153"/>
      <c r="M3" s="1153"/>
      <c r="N3" s="1153"/>
      <c r="O3" s="1153"/>
      <c r="P3" s="1153"/>
      <c r="Q3" s="1153"/>
      <c r="R3" s="1153"/>
      <c r="S3" s="1153"/>
      <c r="T3" s="1153"/>
      <c r="U3" s="1153"/>
      <c r="V3" s="1153"/>
      <c r="W3" s="1153"/>
    </row>
    <row r="4" spans="2:23" ht="18" customHeight="1">
      <c r="B4" s="1154" t="s">
        <v>670</v>
      </c>
      <c r="C4" s="1154"/>
      <c r="D4" s="1154"/>
      <c r="E4" s="1154"/>
      <c r="F4" s="1154"/>
      <c r="G4" s="1154"/>
      <c r="H4" s="1154"/>
      <c r="I4" s="1154"/>
      <c r="J4" s="1154"/>
      <c r="K4" s="1154"/>
      <c r="L4" s="1154"/>
      <c r="M4" s="1154"/>
      <c r="N4" s="1154"/>
      <c r="O4" s="1154"/>
      <c r="P4" s="1154"/>
      <c r="Q4" s="1154"/>
      <c r="R4" s="1154"/>
      <c r="S4" s="1154"/>
      <c r="T4" s="1154"/>
      <c r="U4" s="1154"/>
      <c r="V4" s="1154"/>
      <c r="W4" s="1154"/>
    </row>
    <row r="5" spans="2:23" ht="3.95" customHeight="1"/>
    <row r="6" spans="2:23" ht="15">
      <c r="B6" s="212" t="s">
        <v>671</v>
      </c>
      <c r="E6" s="1155" t="s">
        <v>1070</v>
      </c>
      <c r="F6" s="1155"/>
      <c r="G6" s="1155"/>
      <c r="H6" s="213" t="s">
        <v>654</v>
      </c>
      <c r="I6" s="1155" t="s">
        <v>1071</v>
      </c>
      <c r="J6" s="1155"/>
      <c r="K6" s="1155"/>
      <c r="L6" s="1155"/>
      <c r="M6" s="1155"/>
      <c r="N6" s="1155"/>
      <c r="O6" s="1155"/>
      <c r="P6" s="213" t="s">
        <v>672</v>
      </c>
      <c r="Q6" s="1152" t="s">
        <v>948</v>
      </c>
      <c r="R6" s="1152"/>
      <c r="S6" s="1152"/>
      <c r="T6" s="1152"/>
      <c r="U6" s="212" t="s">
        <v>1399</v>
      </c>
      <c r="V6" s="212"/>
    </row>
    <row r="7" spans="2:23" ht="9" customHeight="1"/>
    <row r="8" spans="2:23" ht="18.75" customHeight="1">
      <c r="B8" s="214"/>
      <c r="C8" s="214"/>
      <c r="D8" s="214"/>
      <c r="E8" s="214"/>
      <c r="F8" s="214"/>
      <c r="G8" s="214"/>
      <c r="H8" s="214"/>
      <c r="I8" s="214"/>
      <c r="J8" s="214"/>
      <c r="K8" s="214"/>
      <c r="L8" s="214"/>
      <c r="M8" s="214"/>
      <c r="N8" s="214"/>
      <c r="O8" s="214"/>
      <c r="P8" s="214"/>
      <c r="Q8" s="214"/>
      <c r="R8" s="214"/>
      <c r="S8" s="214"/>
      <c r="T8" s="214"/>
      <c r="U8" s="214"/>
      <c r="V8" s="214"/>
      <c r="W8" s="214"/>
    </row>
    <row r="9" spans="2:23" ht="9" customHeight="1"/>
    <row r="10" spans="2:23">
      <c r="B10" s="212" t="s">
        <v>673</v>
      </c>
      <c r="C10" s="212"/>
      <c r="Q10" s="198"/>
      <c r="R10" s="198"/>
      <c r="S10" s="198"/>
      <c r="T10" s="198"/>
      <c r="U10" s="198"/>
      <c r="V10" s="198"/>
    </row>
    <row r="11" spans="2:23" ht="15" customHeight="1">
      <c r="B11" s="212" t="s">
        <v>675</v>
      </c>
      <c r="C11" s="212"/>
      <c r="T11" s="205" t="s">
        <v>676</v>
      </c>
    </row>
    <row r="12" spans="2:23" ht="13.9" customHeight="1">
      <c r="Q12" s="1152" t="s">
        <v>1072</v>
      </c>
      <c r="R12" s="1152"/>
      <c r="S12" s="1152"/>
      <c r="T12" s="1152"/>
      <c r="U12" s="1152"/>
      <c r="V12" s="1152"/>
    </row>
    <row r="13" spans="2:23" ht="15" customHeight="1">
      <c r="B13" s="198"/>
      <c r="C13" s="210"/>
      <c r="D13" s="198" t="s">
        <v>1460</v>
      </c>
      <c r="E13" s="212" t="s">
        <v>677</v>
      </c>
      <c r="F13" s="198"/>
      <c r="G13" s="198" t="s">
        <v>1461</v>
      </c>
      <c r="H13" s="198"/>
      <c r="I13" s="198"/>
      <c r="J13" s="213" t="s">
        <v>1400</v>
      </c>
      <c r="T13" s="205" t="s">
        <v>678</v>
      </c>
    </row>
    <row r="14" spans="2:23">
      <c r="B14" s="212" t="s">
        <v>679</v>
      </c>
      <c r="C14" s="212"/>
      <c r="D14" s="212"/>
      <c r="E14" s="212"/>
      <c r="F14" s="212"/>
      <c r="G14" s="212"/>
      <c r="Q14" s="1152" t="s">
        <v>1068</v>
      </c>
      <c r="R14" s="1152"/>
      <c r="S14" s="1152"/>
      <c r="T14" s="1152"/>
      <c r="U14" s="1152"/>
      <c r="V14" s="1152"/>
    </row>
    <row r="15" spans="2:23" ht="15" customHeight="1">
      <c r="B15" s="212" t="s">
        <v>680</v>
      </c>
      <c r="C15" s="212"/>
      <c r="D15" s="212"/>
      <c r="E15" s="212"/>
      <c r="F15" s="212"/>
      <c r="G15" s="212"/>
      <c r="T15" s="205" t="s">
        <v>678</v>
      </c>
    </row>
    <row r="16" spans="2:23">
      <c r="B16" s="212"/>
      <c r="C16" s="212"/>
      <c r="D16" s="212" t="s">
        <v>681</v>
      </c>
      <c r="E16" s="212"/>
      <c r="F16" s="212"/>
      <c r="G16" s="1151" t="s">
        <v>1462</v>
      </c>
      <c r="H16" s="1152"/>
      <c r="I16" s="1152"/>
      <c r="J16" s="212" t="s">
        <v>677</v>
      </c>
      <c r="K16" s="1152" t="s">
        <v>1461</v>
      </c>
      <c r="L16" s="1152"/>
      <c r="M16" s="1152"/>
      <c r="N16" s="1152"/>
      <c r="O16" s="212" t="str">
        <f>J13</f>
        <v>, 2016</v>
      </c>
      <c r="Q16" s="1152" t="s">
        <v>1073</v>
      </c>
      <c r="R16" s="1152"/>
      <c r="S16" s="1152"/>
      <c r="T16" s="1152"/>
      <c r="U16" s="1152"/>
      <c r="V16" s="1152"/>
    </row>
    <row r="17" spans="2:23" ht="9" customHeight="1">
      <c r="T17" s="205" t="s">
        <v>682</v>
      </c>
    </row>
    <row r="18" spans="2:23" ht="3" customHeight="1">
      <c r="B18" s="214"/>
      <c r="C18" s="214"/>
      <c r="D18" s="214"/>
      <c r="E18" s="214"/>
      <c r="F18" s="214"/>
      <c r="G18" s="214"/>
      <c r="H18" s="214"/>
      <c r="I18" s="214"/>
      <c r="J18" s="214"/>
      <c r="K18" s="214"/>
      <c r="L18" s="214"/>
      <c r="M18" s="214"/>
      <c r="N18" s="214"/>
      <c r="O18" s="214"/>
      <c r="P18" s="214"/>
      <c r="Q18" s="214"/>
      <c r="R18" s="214"/>
      <c r="S18" s="214"/>
      <c r="T18" s="214"/>
      <c r="U18" s="214"/>
      <c r="V18" s="214"/>
      <c r="W18" s="214"/>
    </row>
    <row r="19" spans="2:23" ht="9" customHeight="1">
      <c r="L19" s="215"/>
      <c r="M19" s="215"/>
    </row>
    <row r="20" spans="2:23" ht="10.9" customHeight="1">
      <c r="B20" s="216"/>
      <c r="C20" s="217" t="s">
        <v>683</v>
      </c>
      <c r="L20" s="215"/>
      <c r="M20" s="215"/>
      <c r="O20" s="217"/>
      <c r="P20" s="217" t="s">
        <v>683</v>
      </c>
    </row>
    <row r="21" spans="2:23" ht="10.9" customHeight="1">
      <c r="B21" s="217" t="s">
        <v>684</v>
      </c>
      <c r="C21" s="216"/>
      <c r="L21" s="215"/>
      <c r="M21" s="215"/>
      <c r="O21" s="217" t="s">
        <v>690</v>
      </c>
      <c r="P21" s="217"/>
    </row>
    <row r="22" spans="2:23" ht="10.9" customHeight="1">
      <c r="B22" s="217" t="s">
        <v>691</v>
      </c>
      <c r="C22" s="216"/>
      <c r="L22" s="215"/>
      <c r="M22" s="215"/>
      <c r="O22" s="217" t="s">
        <v>692</v>
      </c>
      <c r="P22" s="217"/>
    </row>
    <row r="23" spans="2:23" ht="10.9" customHeight="1">
      <c r="B23" s="217" t="s">
        <v>693</v>
      </c>
      <c r="C23" s="216"/>
      <c r="L23" s="215"/>
      <c r="M23" s="215"/>
      <c r="O23" s="217" t="s">
        <v>694</v>
      </c>
      <c r="P23" s="217"/>
    </row>
    <row r="24" spans="2:23" ht="9" customHeight="1">
      <c r="L24" s="215"/>
      <c r="M24" s="215"/>
      <c r="O24" s="217" t="s">
        <v>68</v>
      </c>
      <c r="P24" s="217"/>
    </row>
    <row r="25" spans="2:23" ht="13.5" customHeight="1">
      <c r="B25" s="212" t="s">
        <v>69</v>
      </c>
      <c r="D25" s="201"/>
      <c r="E25" s="1151" t="s">
        <v>1460</v>
      </c>
      <c r="F25" s="1152"/>
      <c r="G25" s="213" t="s">
        <v>677</v>
      </c>
      <c r="H25" s="198"/>
      <c r="I25" s="198"/>
      <c r="J25" s="198" t="s">
        <v>1461</v>
      </c>
      <c r="K25" s="218" t="str">
        <f>J13</f>
        <v>, 2016</v>
      </c>
      <c r="L25" s="215"/>
      <c r="M25" s="215"/>
      <c r="N25" s="212"/>
    </row>
    <row r="26" spans="2:23" ht="15" customHeight="1">
      <c r="L26" s="215"/>
      <c r="M26" s="215"/>
      <c r="P26" s="212" t="s">
        <v>69</v>
      </c>
      <c r="R26" s="1151" t="s">
        <v>1460</v>
      </c>
      <c r="S26" s="1152"/>
      <c r="T26" s="212" t="s">
        <v>677</v>
      </c>
      <c r="U26" s="1152" t="s">
        <v>1461</v>
      </c>
      <c r="V26" s="1152"/>
      <c r="W26" s="212" t="str">
        <f>J13</f>
        <v>, 2016</v>
      </c>
    </row>
    <row r="27" spans="2:23" ht="12.75" customHeight="1">
      <c r="B27" s="198"/>
      <c r="C27" s="198"/>
      <c r="D27" s="198"/>
      <c r="E27" s="198"/>
      <c r="F27" s="198"/>
      <c r="H27" s="1151" t="s">
        <v>949</v>
      </c>
      <c r="I27" s="1151"/>
      <c r="J27" s="1151"/>
      <c r="K27" s="1151"/>
      <c r="L27" s="215"/>
      <c r="M27" s="215"/>
    </row>
    <row r="28" spans="2:23" ht="15.75" customHeight="1">
      <c r="C28" s="624"/>
      <c r="D28" s="625" t="s">
        <v>70</v>
      </c>
      <c r="J28" s="625" t="s">
        <v>678</v>
      </c>
      <c r="L28" s="215"/>
      <c r="M28" s="215"/>
      <c r="Q28" s="198"/>
      <c r="R28" s="198"/>
      <c r="S28" s="198"/>
      <c r="T28" s="198"/>
      <c r="U28" s="198"/>
      <c r="V28" s="198"/>
    </row>
    <row r="29" spans="2:23" ht="12" customHeight="1">
      <c r="B29" s="1151" t="s">
        <v>950</v>
      </c>
      <c r="C29" s="1151"/>
      <c r="D29" s="1151"/>
      <c r="E29" s="1151"/>
      <c r="F29" s="1151"/>
      <c r="H29" s="1151" t="s">
        <v>951</v>
      </c>
      <c r="I29" s="1151"/>
      <c r="J29" s="1151"/>
      <c r="K29" s="1151"/>
      <c r="L29" s="215"/>
      <c r="M29" s="215"/>
      <c r="T29" s="213" t="s">
        <v>71</v>
      </c>
    </row>
    <row r="30" spans="2:23" ht="10.9" customHeight="1">
      <c r="D30" s="205" t="s">
        <v>678</v>
      </c>
      <c r="J30" s="205" t="s">
        <v>682</v>
      </c>
      <c r="L30" s="215"/>
      <c r="M30" s="215"/>
    </row>
    <row r="31" spans="2:23" ht="6.95" customHeight="1">
      <c r="L31" s="215"/>
      <c r="M31" s="215"/>
    </row>
    <row r="32" spans="2:23" ht="3" customHeight="1">
      <c r="B32" s="214"/>
      <c r="C32" s="214"/>
      <c r="D32" s="214"/>
      <c r="E32" s="214"/>
      <c r="F32" s="214"/>
      <c r="G32" s="214"/>
      <c r="H32" s="214"/>
      <c r="I32" s="214"/>
      <c r="J32" s="214"/>
      <c r="K32" s="214"/>
      <c r="L32" s="214"/>
      <c r="M32" s="214"/>
      <c r="N32" s="214"/>
      <c r="O32" s="214"/>
      <c r="P32" s="214"/>
      <c r="Q32" s="214"/>
      <c r="R32" s="214"/>
      <c r="S32" s="214"/>
      <c r="T32" s="214"/>
      <c r="U32" s="214"/>
      <c r="V32" s="214"/>
      <c r="W32" s="214"/>
    </row>
    <row r="33" spans="2:23" ht="14.25" customHeight="1">
      <c r="B33" s="198"/>
      <c r="C33" s="198"/>
      <c r="D33" s="198"/>
      <c r="E33" s="198"/>
      <c r="F33" s="198"/>
      <c r="G33" s="198"/>
      <c r="H33" s="198"/>
      <c r="I33" s="219"/>
      <c r="J33" s="198"/>
      <c r="K33" s="198"/>
      <c r="L33" s="198"/>
      <c r="M33" s="198"/>
      <c r="N33" s="220" t="s">
        <v>72</v>
      </c>
      <c r="O33" s="198"/>
      <c r="P33" s="221"/>
      <c r="Q33" s="198"/>
      <c r="R33" s="198"/>
      <c r="S33" s="198"/>
      <c r="T33" s="198"/>
      <c r="U33" s="198"/>
      <c r="V33" s="198"/>
      <c r="W33" s="198"/>
    </row>
    <row r="34" spans="2:23" ht="10.9" customHeight="1">
      <c r="B34" s="198"/>
      <c r="C34" s="198"/>
      <c r="D34" s="198"/>
      <c r="E34" s="198"/>
      <c r="F34" s="198"/>
      <c r="G34" s="198"/>
      <c r="H34" s="198"/>
      <c r="I34" s="219"/>
      <c r="J34" s="198"/>
      <c r="K34" s="198"/>
      <c r="L34" s="198"/>
      <c r="M34" s="198"/>
      <c r="N34" s="198"/>
      <c r="O34" s="198"/>
      <c r="P34" s="221"/>
      <c r="Q34" s="198"/>
      <c r="R34" s="198"/>
      <c r="S34" s="198"/>
      <c r="T34" s="198"/>
      <c r="U34" s="198"/>
      <c r="V34" s="198"/>
      <c r="W34" s="198"/>
    </row>
    <row r="35" spans="2:23" ht="10.9" customHeight="1">
      <c r="I35" s="222"/>
      <c r="P35" s="215"/>
    </row>
    <row r="36" spans="2:23" ht="3" customHeight="1">
      <c r="B36" s="214"/>
      <c r="C36" s="214"/>
      <c r="D36" s="214"/>
      <c r="E36" s="214"/>
      <c r="F36" s="214"/>
      <c r="G36" s="214"/>
      <c r="H36" s="214"/>
      <c r="I36" s="214"/>
      <c r="J36" s="214"/>
      <c r="K36" s="214"/>
      <c r="L36" s="214"/>
      <c r="M36" s="214"/>
      <c r="N36" s="214"/>
      <c r="O36" s="214"/>
      <c r="P36" s="214"/>
      <c r="Q36" s="214"/>
      <c r="R36" s="214"/>
      <c r="S36" s="214"/>
      <c r="T36" s="214"/>
      <c r="U36" s="214"/>
      <c r="V36" s="214"/>
      <c r="W36" s="214"/>
    </row>
    <row r="37" spans="2:23" ht="15" thickBot="1">
      <c r="B37" s="223"/>
      <c r="C37" s="223"/>
      <c r="D37" s="223"/>
      <c r="E37" s="223"/>
      <c r="F37" s="223"/>
      <c r="G37" s="223"/>
      <c r="H37" s="223"/>
      <c r="I37" s="223"/>
      <c r="J37" s="223"/>
      <c r="K37" s="223"/>
      <c r="L37" s="223"/>
      <c r="M37" s="223"/>
      <c r="O37" s="223"/>
      <c r="P37" s="223"/>
      <c r="Q37" s="223"/>
      <c r="R37" s="223"/>
      <c r="S37" s="223"/>
      <c r="T37" s="223"/>
      <c r="U37" s="223"/>
      <c r="V37" s="223"/>
      <c r="W37" s="223"/>
    </row>
    <row r="38" spans="2:23" ht="15">
      <c r="B38" s="203"/>
      <c r="F38" s="204" t="s">
        <v>73</v>
      </c>
      <c r="N38" s="224" t="s">
        <v>74</v>
      </c>
      <c r="S38" s="213" t="s">
        <v>75</v>
      </c>
      <c r="W38" s="225"/>
    </row>
    <row r="39" spans="2:23" ht="10.9" customHeight="1">
      <c r="B39" s="470" t="s">
        <v>76</v>
      </c>
      <c r="M39" s="225"/>
      <c r="O39" s="470" t="s">
        <v>77</v>
      </c>
      <c r="W39" s="225"/>
    </row>
    <row r="40" spans="2:23" ht="10.9" customHeight="1">
      <c r="B40" s="470" t="s">
        <v>78</v>
      </c>
      <c r="M40" s="225"/>
      <c r="O40" s="470" t="s">
        <v>79</v>
      </c>
      <c r="W40" s="225"/>
    </row>
    <row r="41" spans="2:23" ht="10.9" customHeight="1">
      <c r="B41" s="470" t="s">
        <v>80</v>
      </c>
      <c r="M41" s="225"/>
      <c r="O41" s="203"/>
      <c r="Q41" s="217" t="s">
        <v>81</v>
      </c>
      <c r="W41" s="225"/>
    </row>
    <row r="42" spans="2:23" ht="10.9" customHeight="1">
      <c r="B42" s="203"/>
      <c r="F42" s="217" t="s">
        <v>81</v>
      </c>
      <c r="M42" s="225"/>
      <c r="O42" s="203"/>
      <c r="Q42" s="217" t="s">
        <v>643</v>
      </c>
      <c r="W42" s="225"/>
    </row>
    <row r="43" spans="2:23" ht="10.9" customHeight="1">
      <c r="B43" s="203"/>
      <c r="F43" s="217" t="s">
        <v>643</v>
      </c>
      <c r="M43" s="225"/>
      <c r="O43" s="203"/>
      <c r="Q43" s="471" t="s">
        <v>82</v>
      </c>
      <c r="W43" s="225"/>
    </row>
    <row r="44" spans="2:23" ht="10.9" customHeight="1">
      <c r="B44" s="203"/>
      <c r="F44" s="217" t="s">
        <v>82</v>
      </c>
      <c r="M44" s="225"/>
      <c r="O44" s="203"/>
      <c r="W44" s="225"/>
    </row>
    <row r="45" spans="2:23" ht="10.9" customHeight="1">
      <c r="B45" s="226" t="s">
        <v>83</v>
      </c>
      <c r="C45" s="227"/>
      <c r="D45" s="205">
        <v>2016</v>
      </c>
      <c r="F45" s="217" t="s">
        <v>84</v>
      </c>
      <c r="G45" s="198"/>
      <c r="H45" s="198"/>
      <c r="I45" s="198"/>
      <c r="J45" s="198"/>
      <c r="K45" s="198"/>
      <c r="L45" s="198"/>
      <c r="M45" s="228"/>
      <c r="O45" s="226" t="s">
        <v>85</v>
      </c>
      <c r="P45" s="227"/>
      <c r="Q45" s="205">
        <f>D45</f>
        <v>2016</v>
      </c>
      <c r="S45" s="217" t="s">
        <v>84</v>
      </c>
      <c r="T45" s="198"/>
      <c r="U45" s="198"/>
      <c r="V45" s="198"/>
      <c r="W45" s="228"/>
    </row>
    <row r="46" spans="2:23" ht="6.95" customHeight="1" thickBot="1">
      <c r="B46" s="206"/>
      <c r="C46" s="223"/>
      <c r="D46" s="223"/>
      <c r="E46" s="223"/>
      <c r="F46" s="223"/>
      <c r="G46" s="223"/>
      <c r="H46" s="223"/>
      <c r="I46" s="223"/>
      <c r="J46" s="223"/>
      <c r="K46" s="223"/>
      <c r="L46" s="223"/>
      <c r="M46" s="229"/>
      <c r="O46" s="206"/>
      <c r="P46" s="223"/>
      <c r="Q46" s="223"/>
      <c r="R46" s="223"/>
      <c r="S46" s="223"/>
      <c r="T46" s="223"/>
      <c r="U46" s="223"/>
      <c r="V46" s="223"/>
      <c r="W46" s="229"/>
    </row>
    <row r="47" spans="2:23" ht="15">
      <c r="N47" s="204" t="s">
        <v>86</v>
      </c>
    </row>
  </sheetData>
  <mergeCells count="16">
    <mergeCell ref="B3:W3"/>
    <mergeCell ref="G16:I16"/>
    <mergeCell ref="K16:N16"/>
    <mergeCell ref="R26:S26"/>
    <mergeCell ref="U26:V26"/>
    <mergeCell ref="E25:F25"/>
    <mergeCell ref="B4:W4"/>
    <mergeCell ref="Q6:T6"/>
    <mergeCell ref="I6:O6"/>
    <mergeCell ref="E6:G6"/>
    <mergeCell ref="Q16:V16"/>
    <mergeCell ref="B29:F29"/>
    <mergeCell ref="H27:K27"/>
    <mergeCell ref="H29:K29"/>
    <mergeCell ref="Q12:V12"/>
    <mergeCell ref="Q14:V14"/>
  </mergeCells>
  <phoneticPr fontId="27" type="noConversion"/>
  <pageMargins left="0.5" right="0.30299999999999999" top="0.5" bottom="0.55000000000000004" header="0.5" footer="0.5"/>
  <pageSetup paperSize="5"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199"/>
  <sheetViews>
    <sheetView topLeftCell="A12" workbookViewId="0">
      <selection activeCell="D23" sqref="D23"/>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4.95"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23.2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9.5" customHeight="1">
      <c r="A4" s="843"/>
      <c r="B4" s="869" t="s">
        <v>102</v>
      </c>
      <c r="C4" s="842"/>
      <c r="D4" s="844"/>
      <c r="E4" s="841"/>
      <c r="F4" s="844"/>
      <c r="G4" s="841"/>
      <c r="H4" s="1201" t="s">
        <v>92</v>
      </c>
      <c r="I4" s="1202"/>
      <c r="J4" s="1201" t="s">
        <v>93</v>
      </c>
      <c r="K4" s="1202"/>
      <c r="L4" s="1201" t="s">
        <v>94</v>
      </c>
      <c r="M4" s="1202"/>
      <c r="N4" s="1201" t="s">
        <v>95</v>
      </c>
      <c r="O4" s="1205"/>
    </row>
    <row r="5" spans="1:15" ht="22.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24.95" customHeight="1" thickTop="1">
      <c r="A6" s="881" t="s">
        <v>1239</v>
      </c>
      <c r="B6" s="850"/>
      <c r="C6" s="851" t="s">
        <v>1195</v>
      </c>
      <c r="D6" s="1088"/>
      <c r="E6" s="1095"/>
      <c r="F6" s="1088"/>
      <c r="G6" s="1089"/>
      <c r="H6" s="1088"/>
      <c r="I6" s="1089"/>
      <c r="J6" s="1088"/>
      <c r="K6" s="1089"/>
      <c r="L6" s="1088"/>
      <c r="M6" s="1089"/>
      <c r="N6" s="1088"/>
      <c r="O6" s="855"/>
    </row>
    <row r="7" spans="1:15" ht="24.95" customHeight="1">
      <c r="A7" s="857"/>
      <c r="B7" s="850" t="s">
        <v>99</v>
      </c>
      <c r="C7" s="851" t="s">
        <v>1196</v>
      </c>
      <c r="D7" s="1088">
        <v>64820</v>
      </c>
      <c r="E7" s="1089"/>
      <c r="F7" s="1088">
        <v>64000</v>
      </c>
      <c r="G7" s="1089"/>
      <c r="H7" s="1088"/>
      <c r="I7" s="1089"/>
      <c r="J7" s="1088">
        <v>64000</v>
      </c>
      <c r="K7" s="1089"/>
      <c r="L7" s="1088">
        <v>54571</v>
      </c>
      <c r="M7" s="1089"/>
      <c r="N7" s="1090">
        <f t="shared" ref="N7:N23" si="0">J7-L7</f>
        <v>9429</v>
      </c>
      <c r="O7" s="855"/>
    </row>
    <row r="8" spans="1:15" ht="24.95" customHeight="1">
      <c r="A8" s="857"/>
      <c r="B8" s="850" t="s">
        <v>100</v>
      </c>
      <c r="C8" s="851" t="s">
        <v>1197</v>
      </c>
      <c r="D8" s="1088">
        <v>226250</v>
      </c>
      <c r="E8" s="1089"/>
      <c r="F8" s="1088">
        <v>226250</v>
      </c>
      <c r="G8" s="1089"/>
      <c r="H8" s="1088"/>
      <c r="I8" s="1089"/>
      <c r="J8" s="1088">
        <v>196250</v>
      </c>
      <c r="K8" s="1089"/>
      <c r="L8" s="1088">
        <v>163803</v>
      </c>
      <c r="M8" s="1089"/>
      <c r="N8" s="1100">
        <f t="shared" si="0"/>
        <v>32447</v>
      </c>
      <c r="O8" s="855"/>
    </row>
    <row r="9" spans="1:15" ht="24.95" customHeight="1">
      <c r="A9" s="883" t="s">
        <v>1198</v>
      </c>
      <c r="B9" s="850"/>
      <c r="C9" s="851"/>
      <c r="D9" s="1088"/>
      <c r="E9" s="1095"/>
      <c r="F9" s="1088"/>
      <c r="G9" s="1089"/>
      <c r="H9" s="1088"/>
      <c r="I9" s="1089"/>
      <c r="J9" s="1088"/>
      <c r="K9" s="1089"/>
      <c r="L9" s="1088"/>
      <c r="M9" s="1089"/>
      <c r="N9" s="1100"/>
      <c r="O9" s="855"/>
    </row>
    <row r="10" spans="1:15" ht="24.95" customHeight="1">
      <c r="A10" s="884" t="s">
        <v>1200</v>
      </c>
      <c r="B10" s="850"/>
      <c r="C10" s="851" t="s">
        <v>1199</v>
      </c>
      <c r="D10" s="1088"/>
      <c r="E10" s="1095"/>
      <c r="F10" s="1088"/>
      <c r="G10" s="1089"/>
      <c r="H10" s="1088"/>
      <c r="I10" s="1089"/>
      <c r="J10" s="1088"/>
      <c r="K10" s="1089"/>
      <c r="L10" s="1088"/>
      <c r="M10" s="1089"/>
      <c r="N10" s="1100"/>
      <c r="O10" s="855"/>
    </row>
    <row r="11" spans="1:15" ht="24.95" customHeight="1">
      <c r="A11" s="857"/>
      <c r="B11" s="850" t="s">
        <v>99</v>
      </c>
      <c r="C11" s="851" t="s">
        <v>1201</v>
      </c>
      <c r="D11" s="1088">
        <v>648720</v>
      </c>
      <c r="E11" s="1089"/>
      <c r="F11" s="1088">
        <v>636000</v>
      </c>
      <c r="G11" s="1089"/>
      <c r="H11" s="1088"/>
      <c r="I11" s="1089"/>
      <c r="J11" s="1088">
        <v>736000</v>
      </c>
      <c r="K11" s="1089"/>
      <c r="L11" s="1088">
        <v>735275</v>
      </c>
      <c r="M11" s="1089"/>
      <c r="N11" s="1100">
        <f t="shared" si="0"/>
        <v>725</v>
      </c>
      <c r="O11" s="855"/>
    </row>
    <row r="12" spans="1:15" ht="24.95" customHeight="1">
      <c r="A12" s="857"/>
      <c r="B12" s="850" t="s">
        <v>100</v>
      </c>
      <c r="C12" s="851" t="s">
        <v>1202</v>
      </c>
      <c r="D12" s="1088">
        <v>110000</v>
      </c>
      <c r="E12" s="1095"/>
      <c r="F12" s="1088">
        <v>110000</v>
      </c>
      <c r="G12" s="1095"/>
      <c r="H12" s="1088"/>
      <c r="I12" s="1089"/>
      <c r="J12" s="1088">
        <v>110000</v>
      </c>
      <c r="K12" s="1089"/>
      <c r="L12" s="1088">
        <v>104173</v>
      </c>
      <c r="M12" s="1089"/>
      <c r="N12" s="1100">
        <f t="shared" si="0"/>
        <v>5827</v>
      </c>
      <c r="O12" s="855"/>
    </row>
    <row r="13" spans="1:15" ht="24.95" customHeight="1">
      <c r="A13" s="857" t="s">
        <v>1229</v>
      </c>
      <c r="B13" s="850"/>
      <c r="C13" s="851" t="s">
        <v>1230</v>
      </c>
      <c r="D13" s="1088"/>
      <c r="E13" s="1095"/>
      <c r="F13" s="1088"/>
      <c r="G13" s="1095"/>
      <c r="H13" s="1088"/>
      <c r="I13" s="1089"/>
      <c r="J13" s="1088"/>
      <c r="K13" s="1095"/>
      <c r="L13" s="1088"/>
      <c r="M13" s="1095"/>
      <c r="N13" s="1100"/>
      <c r="O13" s="855"/>
    </row>
    <row r="14" spans="1:15" ht="24.95" customHeight="1">
      <c r="A14" s="882" t="s">
        <v>1264</v>
      </c>
      <c r="B14" s="850"/>
      <c r="C14" s="851" t="s">
        <v>1231</v>
      </c>
      <c r="D14" s="1088">
        <v>600000</v>
      </c>
      <c r="E14" s="1089"/>
      <c r="F14" s="1088">
        <v>620000</v>
      </c>
      <c r="G14" s="1089"/>
      <c r="H14" s="1088"/>
      <c r="I14" s="1089"/>
      <c r="J14" s="1088">
        <v>520000</v>
      </c>
      <c r="K14" s="1089"/>
      <c r="L14" s="1088">
        <v>517079</v>
      </c>
      <c r="M14" s="1089"/>
      <c r="N14" s="1090">
        <f t="shared" si="0"/>
        <v>2921</v>
      </c>
      <c r="O14" s="855"/>
    </row>
    <row r="15" spans="1:15" ht="24.95" customHeight="1">
      <c r="A15" s="857"/>
      <c r="B15" s="850"/>
      <c r="C15" s="851"/>
      <c r="D15" s="1088"/>
      <c r="E15" s="1089"/>
      <c r="F15" s="1088"/>
      <c r="G15" s="1089"/>
      <c r="H15" s="1088"/>
      <c r="I15" s="1089"/>
      <c r="J15" s="1088"/>
      <c r="K15" s="1089"/>
      <c r="L15" s="1088"/>
      <c r="M15" s="1089"/>
      <c r="N15" s="1100"/>
      <c r="O15" s="855"/>
    </row>
    <row r="16" spans="1:15" ht="24.95" customHeight="1">
      <c r="A16" s="881" t="s">
        <v>1184</v>
      </c>
      <c r="B16" s="850"/>
      <c r="C16" s="851" t="s">
        <v>1185</v>
      </c>
      <c r="D16" s="1088"/>
      <c r="E16" s="1095"/>
      <c r="F16" s="1088"/>
      <c r="G16" s="1095"/>
      <c r="H16" s="1088"/>
      <c r="I16" s="1089"/>
      <c r="J16" s="1088"/>
      <c r="K16" s="1095"/>
      <c r="L16" s="1088"/>
      <c r="M16" s="1095"/>
      <c r="N16" s="1100"/>
      <c r="O16" s="855"/>
    </row>
    <row r="17" spans="1:15" ht="24.95" customHeight="1">
      <c r="A17" s="857"/>
      <c r="B17" s="850" t="s">
        <v>99</v>
      </c>
      <c r="C17" s="851" t="s">
        <v>1186</v>
      </c>
      <c r="D17" s="1088">
        <v>260508</v>
      </c>
      <c r="E17" s="1089"/>
      <c r="F17" s="1088">
        <v>255400</v>
      </c>
      <c r="G17" s="1095"/>
      <c r="H17" s="1088"/>
      <c r="I17" s="1089"/>
      <c r="J17" s="1088">
        <v>255400</v>
      </c>
      <c r="K17" s="1089"/>
      <c r="L17" s="1088">
        <v>239961</v>
      </c>
      <c r="M17" s="1089"/>
      <c r="N17" s="1100">
        <f t="shared" si="0"/>
        <v>15439</v>
      </c>
      <c r="O17" s="855"/>
    </row>
    <row r="18" spans="1:15" ht="24.95" customHeight="1">
      <c r="A18" s="882"/>
      <c r="B18" s="850" t="s">
        <v>100</v>
      </c>
      <c r="C18" s="851" t="s">
        <v>1187</v>
      </c>
      <c r="D18" s="1088">
        <v>36000</v>
      </c>
      <c r="E18" s="1089"/>
      <c r="F18" s="1088">
        <v>26000</v>
      </c>
      <c r="G18" s="1095"/>
      <c r="H18" s="1088"/>
      <c r="I18" s="1089"/>
      <c r="J18" s="1088">
        <v>26000</v>
      </c>
      <c r="K18" s="1095"/>
      <c r="L18" s="1088">
        <v>25940</v>
      </c>
      <c r="M18" s="1095"/>
      <c r="N18" s="1100">
        <f t="shared" si="0"/>
        <v>60</v>
      </c>
      <c r="O18" s="855"/>
    </row>
    <row r="19" spans="1:15" ht="24.95" customHeight="1">
      <c r="A19" s="883"/>
      <c r="B19" s="850" t="s">
        <v>1189</v>
      </c>
      <c r="C19" s="851" t="s">
        <v>1187</v>
      </c>
      <c r="D19" s="1088"/>
      <c r="E19" s="1095"/>
      <c r="F19" s="1088"/>
      <c r="G19" s="1089"/>
      <c r="H19" s="1088"/>
      <c r="I19" s="1089"/>
      <c r="J19" s="1088"/>
      <c r="K19" s="1089"/>
      <c r="L19" s="1088"/>
      <c r="M19" s="1089"/>
      <c r="N19" s="1090"/>
      <c r="O19" s="855"/>
    </row>
    <row r="20" spans="1:15" ht="24.95" customHeight="1">
      <c r="A20" s="884"/>
      <c r="B20" s="850" t="s">
        <v>1188</v>
      </c>
      <c r="C20" s="851" t="s">
        <v>1187</v>
      </c>
      <c r="D20" s="1088">
        <v>130000</v>
      </c>
      <c r="E20" s="1095"/>
      <c r="F20" s="1088">
        <v>130000</v>
      </c>
      <c r="G20" s="1089"/>
      <c r="H20" s="1088"/>
      <c r="I20" s="1089"/>
      <c r="J20" s="1088">
        <v>130000</v>
      </c>
      <c r="K20" s="1089"/>
      <c r="L20" s="1088">
        <f>39910+55419</f>
        <v>95329</v>
      </c>
      <c r="M20" s="1089"/>
      <c r="N20" s="1100">
        <f t="shared" si="0"/>
        <v>34671</v>
      </c>
      <c r="O20" s="855"/>
    </row>
    <row r="21" spans="1:15" ht="24.95" customHeight="1">
      <c r="A21" s="857" t="s">
        <v>1190</v>
      </c>
      <c r="B21" s="850"/>
      <c r="C21" s="851" t="s">
        <v>1192</v>
      </c>
      <c r="D21" s="1088"/>
      <c r="E21" s="1089"/>
      <c r="F21" s="1088"/>
      <c r="G21" s="1095"/>
      <c r="H21" s="1088"/>
      <c r="I21" s="1089"/>
      <c r="J21" s="1088"/>
      <c r="K21" s="1095"/>
      <c r="L21" s="1088"/>
      <c r="M21" s="1095"/>
      <c r="N21" s="1100"/>
      <c r="O21" s="855"/>
    </row>
    <row r="22" spans="1:15" ht="24.95" customHeight="1">
      <c r="A22" s="857"/>
      <c r="B22" s="850" t="s">
        <v>99</v>
      </c>
      <c r="C22" s="851" t="s">
        <v>1193</v>
      </c>
      <c r="D22" s="1088">
        <v>702270</v>
      </c>
      <c r="E22" s="1095"/>
      <c r="F22" s="1088">
        <v>688500</v>
      </c>
      <c r="G22" s="1095"/>
      <c r="H22" s="1088"/>
      <c r="I22" s="1095"/>
      <c r="J22" s="1088">
        <v>688500</v>
      </c>
      <c r="K22" s="1095"/>
      <c r="L22" s="1088">
        <v>688457</v>
      </c>
      <c r="M22" s="1095"/>
      <c r="N22" s="1100">
        <f t="shared" si="0"/>
        <v>43</v>
      </c>
      <c r="O22" s="855"/>
    </row>
    <row r="23" spans="1:15" ht="24.95" customHeight="1" thickBot="1">
      <c r="A23" s="886"/>
      <c r="B23" s="859" t="s">
        <v>100</v>
      </c>
      <c r="C23" s="887" t="s">
        <v>1194</v>
      </c>
      <c r="D23" s="1101">
        <v>115000</v>
      </c>
      <c r="E23" s="1102"/>
      <c r="F23" s="1101">
        <v>115000</v>
      </c>
      <c r="G23" s="1097"/>
      <c r="H23" s="1096"/>
      <c r="I23" s="1097"/>
      <c r="J23" s="1101">
        <v>115000</v>
      </c>
      <c r="K23" s="1097"/>
      <c r="L23" s="1096">
        <v>111742</v>
      </c>
      <c r="M23" s="1097"/>
      <c r="N23" s="1098">
        <f t="shared" si="0"/>
        <v>3258</v>
      </c>
      <c r="O23" s="864"/>
    </row>
    <row r="24" spans="1:15" ht="22.9" customHeight="1" thickTop="1">
      <c r="F24" s="865" t="s">
        <v>1204</v>
      </c>
    </row>
    <row r="25" spans="1:15" ht="22.9" customHeight="1"/>
    <row r="26" spans="1:15" ht="24.95" customHeight="1">
      <c r="D26" s="866">
        <f>SUM(D6:D23)</f>
        <v>2893568</v>
      </c>
      <c r="E26" s="866"/>
      <c r="F26" s="866">
        <f>SUM(F6:F23)</f>
        <v>2871150</v>
      </c>
      <c r="G26" s="866"/>
      <c r="H26" s="866">
        <f t="shared" ref="H26:N26" si="1">SUM(H6:H23)</f>
        <v>0</v>
      </c>
      <c r="I26" s="866">
        <f t="shared" si="1"/>
        <v>0</v>
      </c>
      <c r="J26" s="866">
        <f t="shared" si="1"/>
        <v>2841150</v>
      </c>
      <c r="K26" s="866">
        <f t="shared" si="1"/>
        <v>0</v>
      </c>
      <c r="L26" s="866">
        <f t="shared" si="1"/>
        <v>2736330</v>
      </c>
      <c r="M26" s="866">
        <f t="shared" si="1"/>
        <v>0</v>
      </c>
      <c r="N26" s="866">
        <f t="shared" si="1"/>
        <v>104820</v>
      </c>
    </row>
    <row r="27" spans="1:15" ht="22.9" customHeight="1">
      <c r="C27" s="867" t="s">
        <v>960</v>
      </c>
      <c r="D27" s="866">
        <f>D7+D11+D17+D22</f>
        <v>1676318</v>
      </c>
      <c r="E27" s="866"/>
      <c r="F27" s="866">
        <f>F7+F11+F17+F22</f>
        <v>1643900</v>
      </c>
      <c r="G27" s="866"/>
      <c r="H27" s="866">
        <f t="shared" ref="H27:N27" si="2">H7+H11+H17+H22</f>
        <v>0</v>
      </c>
      <c r="I27" s="866">
        <f t="shared" si="2"/>
        <v>0</v>
      </c>
      <c r="J27" s="866">
        <f t="shared" si="2"/>
        <v>1743900</v>
      </c>
      <c r="K27" s="866">
        <f t="shared" si="2"/>
        <v>0</v>
      </c>
      <c r="L27" s="866">
        <f t="shared" si="2"/>
        <v>1718264</v>
      </c>
      <c r="M27" s="866">
        <f t="shared" si="2"/>
        <v>0</v>
      </c>
      <c r="N27" s="866">
        <f t="shared" si="2"/>
        <v>25636</v>
      </c>
    </row>
    <row r="28" spans="1:15">
      <c r="C28" s="867" t="s">
        <v>961</v>
      </c>
      <c r="D28" s="866">
        <f>D8+D12+D14+D18+D19+D20+D23</f>
        <v>1217250</v>
      </c>
      <c r="E28" s="866"/>
      <c r="F28" s="866">
        <f>F8+F12+F14+F18+F19+F20+F23</f>
        <v>1227250</v>
      </c>
      <c r="G28" s="866"/>
      <c r="H28" s="866">
        <f t="shared" ref="H28:N28" si="3">H8+H12+H14+H18+H19+H20+H23</f>
        <v>0</v>
      </c>
      <c r="I28" s="866">
        <f t="shared" si="3"/>
        <v>0</v>
      </c>
      <c r="J28" s="866">
        <f t="shared" si="3"/>
        <v>1097250</v>
      </c>
      <c r="K28" s="866">
        <f t="shared" si="3"/>
        <v>0</v>
      </c>
      <c r="L28" s="866">
        <f t="shared" si="3"/>
        <v>1018066</v>
      </c>
      <c r="M28" s="866">
        <f t="shared" si="3"/>
        <v>0</v>
      </c>
      <c r="N28" s="866">
        <f t="shared" si="3"/>
        <v>79184</v>
      </c>
    </row>
    <row r="29" spans="1:15" ht="13.9" customHeight="1">
      <c r="D29" s="866">
        <f>D26-D27-D28</f>
        <v>0</v>
      </c>
      <c r="E29" s="866"/>
      <c r="F29" s="866">
        <f>F26-F27-F28</f>
        <v>0</v>
      </c>
      <c r="G29" s="866"/>
      <c r="H29" s="866">
        <f t="shared" ref="H29:N29" si="4">H26-H27-H28</f>
        <v>0</v>
      </c>
      <c r="I29" s="866">
        <f t="shared" si="4"/>
        <v>0</v>
      </c>
      <c r="J29" s="866">
        <f t="shared" si="4"/>
        <v>0</v>
      </c>
      <c r="K29" s="866">
        <f t="shared" si="4"/>
        <v>0</v>
      </c>
      <c r="L29" s="866">
        <f t="shared" si="4"/>
        <v>0</v>
      </c>
      <c r="M29" s="866">
        <f t="shared" si="4"/>
        <v>0</v>
      </c>
      <c r="N29" s="866">
        <f t="shared" si="4"/>
        <v>0</v>
      </c>
    </row>
    <row r="30" spans="1:15" ht="13.9" customHeight="1"/>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2.9" customHeight="1"/>
    <row r="50" ht="22.9" customHeight="1"/>
    <row r="51" ht="22.9"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4.95"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4.95"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15" customHeight="1"/>
    <row r="125" ht="9.9499999999999993" customHeight="1"/>
    <row r="126" ht="22.9" customHeight="1"/>
    <row r="127" ht="24.95" customHeight="1"/>
    <row r="128" ht="22.9" customHeight="1"/>
    <row r="129" ht="13.9" customHeight="1"/>
    <row r="130" ht="13.9" customHeight="1"/>
    <row r="131" ht="13.9"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15" customHeight="1"/>
    <row r="151" ht="12" customHeight="1"/>
    <row r="152" ht="22.9" customHeight="1"/>
    <row r="153" ht="22.9" customHeight="1"/>
    <row r="154" ht="22.9" customHeight="1"/>
    <row r="155" ht="13.9" customHeight="1"/>
    <row r="156" ht="13.9" customHeight="1"/>
    <row r="157" ht="13.9" customHeight="1"/>
    <row r="158" ht="12" customHeight="1"/>
    <row r="159" ht="12.95" customHeight="1"/>
    <row r="160" ht="12" customHeight="1"/>
    <row r="161" ht="12.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2.9" customHeight="1"/>
    <row r="179" ht="22.9" customHeight="1"/>
    <row r="180" ht="24.95" customHeight="1"/>
    <row r="181" ht="22.9" customHeight="1"/>
    <row r="182" ht="13.9" customHeight="1"/>
    <row r="183" ht="13.9" customHeight="1"/>
    <row r="184" ht="13.9"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12" customHeight="1"/>
    <row r="200" ht="12.95" customHeight="1"/>
    <row r="201" ht="24.95" customHeight="1"/>
    <row r="202" ht="24.95" customHeight="1"/>
    <row r="203" ht="24.95" customHeight="1"/>
    <row r="204" ht="22.9" customHeight="1"/>
    <row r="205" ht="22.9" customHeight="1"/>
    <row r="206" ht="24.95" customHeight="1"/>
    <row r="207" ht="22.9" customHeight="1"/>
    <row r="208" ht="13.9" customHeight="1"/>
    <row r="209" ht="13.9" customHeight="1"/>
    <row r="210" ht="13.9" customHeight="1"/>
    <row r="211" ht="12" customHeight="1"/>
    <row r="212" ht="12.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2.9" customHeight="1"/>
    <row r="231" ht="22.9" customHeight="1"/>
    <row r="232" ht="24.95" customHeight="1"/>
    <row r="233" ht="22.9" customHeight="1"/>
    <row r="234" ht="13.9" customHeight="1"/>
    <row r="235" ht="13.9" customHeight="1"/>
    <row r="236" ht="13.9" customHeight="1"/>
    <row r="237" ht="12" customHeight="1"/>
    <row r="238" ht="12.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8" ht="24.95" customHeight="1"/>
    <row r="260" ht="13.9" customHeight="1"/>
    <row r="261" ht="13.9" customHeight="1"/>
    <row r="262" ht="13.9" customHeight="1"/>
    <row r="263" ht="12" customHeight="1"/>
    <row r="264" ht="12.95" customHeight="1"/>
    <row r="265" ht="24.95" customHeight="1"/>
    <row r="266" ht="12" customHeight="1"/>
    <row r="267" ht="12.95" customHeight="1"/>
    <row r="268" ht="22.9" customHeight="1"/>
    <row r="269" ht="12" customHeight="1"/>
    <row r="270" ht="12.95" customHeight="1"/>
    <row r="271" ht="12" customHeight="1"/>
    <row r="272" ht="12.95" customHeight="1"/>
    <row r="273" ht="21" customHeight="1"/>
    <row r="274" ht="21" customHeight="1"/>
    <row r="275" ht="21" customHeight="1"/>
    <row r="276" ht="21" customHeight="1"/>
    <row r="277" ht="21" customHeight="1"/>
    <row r="278" ht="12" customHeight="1"/>
    <row r="279" ht="12.95" customHeight="1"/>
    <row r="280" ht="22.9" customHeight="1"/>
    <row r="281" ht="22.9" customHeight="1"/>
    <row r="282" ht="22.9" customHeight="1"/>
    <row r="283" ht="22.9" customHeight="1"/>
    <row r="284" ht="21" customHeight="1"/>
    <row r="285" ht="12" customHeight="1"/>
    <row r="286" ht="12.95" customHeight="1"/>
    <row r="288" ht="9.9499999999999993" customHeight="1"/>
    <row r="289"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4"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15" customHeight="1"/>
    <row r="338" ht="15" customHeight="1"/>
    <row r="339" ht="15" customHeight="1"/>
    <row r="340" ht="24.95" customHeight="1"/>
    <row r="341" ht="24.95" customHeight="1"/>
    <row r="342" ht="13.9" customHeight="1"/>
    <row r="343" ht="13.9" customHeight="1"/>
    <row r="344" ht="13.9"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15" customHeight="1"/>
    <row r="364" ht="15" customHeight="1"/>
    <row r="365" ht="15" customHeight="1"/>
    <row r="366" ht="24.95" customHeight="1"/>
    <row r="367" ht="24.95" customHeight="1"/>
    <row r="368" ht="13.9" customHeight="1"/>
    <row r="369" ht="13.9" customHeight="1"/>
    <row r="370" ht="13.9"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15" customHeight="1"/>
    <row r="390" ht="15" customHeight="1"/>
    <row r="391" ht="15" customHeight="1"/>
    <row r="392" ht="24.95" customHeight="1"/>
    <row r="393" ht="24.95" customHeight="1"/>
    <row r="394" ht="13.9" customHeight="1"/>
    <row r="395" ht="13.9" customHeight="1"/>
    <row r="396" ht="13.9"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15" customHeight="1"/>
    <row r="416" ht="15" customHeight="1"/>
    <row r="417" ht="15" customHeight="1"/>
    <row r="418" ht="24.95" customHeight="1"/>
    <row r="419" ht="24.95" customHeight="1"/>
    <row r="420" ht="13.9" customHeight="1"/>
    <row r="421" ht="13.9" customHeight="1"/>
    <row r="422" ht="13.9" customHeight="1"/>
    <row r="423" ht="24.95" customHeight="1"/>
    <row r="424" ht="12" customHeight="1"/>
    <row r="425" ht="12.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15" customHeight="1"/>
    <row r="442" ht="15" customHeight="1"/>
    <row r="443" ht="15" customHeight="1"/>
    <row r="444" ht="24.95" customHeight="1"/>
    <row r="445" ht="24.95" customHeight="1"/>
    <row r="446" ht="13.9" customHeight="1"/>
    <row r="447" ht="13.9" customHeight="1"/>
    <row r="448" ht="13.9" customHeight="1"/>
    <row r="449" ht="12" customHeight="1"/>
    <row r="450" ht="12.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15" customHeight="1"/>
    <row r="468" ht="15" customHeight="1"/>
    <row r="469" ht="15" customHeight="1"/>
    <row r="470" ht="24.95" customHeight="1"/>
    <row r="471" ht="24.95" customHeight="1"/>
    <row r="472" ht="13.9" customHeight="1"/>
    <row r="473" ht="13.9" customHeight="1"/>
    <row r="474" ht="13.9"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15" customHeight="1"/>
    <row r="494" ht="15" customHeight="1"/>
    <row r="495" ht="15" customHeight="1"/>
    <row r="496" ht="24.95" customHeight="1"/>
    <row r="497" ht="24.95" customHeight="1"/>
    <row r="498" ht="13.9" customHeight="1"/>
    <row r="499" ht="13.9" customHeight="1"/>
    <row r="500" ht="13.9" customHeight="1"/>
    <row r="501" ht="12" customHeight="1"/>
    <row r="502" ht="12.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12" customHeight="1"/>
    <row r="518" ht="12.95" customHeight="1"/>
    <row r="519" ht="15" customHeight="1"/>
    <row r="520" ht="15" customHeight="1"/>
    <row r="521" ht="15" customHeight="1"/>
    <row r="522" ht="24.95" customHeight="1"/>
    <row r="523" ht="24.95" customHeight="1"/>
    <row r="524" ht="13.9" customHeight="1"/>
    <row r="525" ht="13.9" customHeight="1"/>
    <row r="526" ht="13.9" customHeight="1"/>
    <row r="527" ht="12" customHeight="1"/>
    <row r="528" ht="12.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24.95" customHeight="1"/>
    <row r="543" ht="24.95" customHeight="1"/>
    <row r="544" ht="24.95" customHeight="1"/>
    <row r="545" ht="24.95" customHeight="1"/>
    <row r="546" ht="24.95" customHeight="1"/>
    <row r="547" ht="12" customHeight="1"/>
    <row r="548" ht="24.95" customHeight="1"/>
    <row r="549" ht="24.95" customHeight="1"/>
    <row r="550" ht="13.9" customHeight="1"/>
    <row r="551" ht="13.9" customHeight="1"/>
    <row r="552" ht="13.9" customHeight="1"/>
    <row r="553" ht="12" customHeight="1"/>
    <row r="554" ht="12.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12" customHeight="1"/>
    <row r="566" ht="12.95" customHeight="1"/>
    <row r="567" ht="24.95" customHeight="1"/>
    <row r="568" ht="24.95" customHeight="1"/>
    <row r="569" ht="24.95" customHeight="1"/>
    <row r="570" ht="24.95" customHeight="1"/>
    <row r="571" ht="24.95" customHeight="1"/>
    <row r="572" ht="15" customHeight="1"/>
    <row r="573" ht="15" customHeight="1"/>
    <row r="574" ht="15" customHeight="1"/>
    <row r="575" ht="24.95" customHeight="1"/>
    <row r="576" ht="24.95" customHeight="1"/>
    <row r="577" ht="13.9" customHeight="1"/>
    <row r="578" ht="13.9" customHeight="1"/>
    <row r="579" ht="13.9"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24.95" customHeight="1"/>
    <row r="591" ht="24.95" customHeight="1"/>
    <row r="592" ht="24.95" customHeight="1"/>
    <row r="593" ht="24.95" customHeight="1"/>
    <row r="594" ht="24.95" customHeight="1"/>
    <row r="595" ht="24.95" customHeight="1"/>
    <row r="596" ht="24.95" customHeight="1"/>
    <row r="597" ht="24.95" customHeight="1"/>
    <row r="598" ht="15" customHeight="1"/>
    <row r="599" ht="15" customHeight="1"/>
    <row r="600" ht="15" customHeight="1"/>
    <row r="601" ht="24.95" customHeight="1"/>
    <row r="602" ht="24.95" customHeight="1"/>
    <row r="603" ht="13.9" customHeight="1"/>
    <row r="604" ht="13.9" customHeight="1"/>
    <row r="605" ht="13.9"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24.95" customHeight="1"/>
    <row r="623" ht="24.95" customHeight="1"/>
    <row r="624" ht="15" customHeight="1"/>
    <row r="625" ht="15" customHeight="1"/>
    <row r="626" ht="15" customHeight="1"/>
    <row r="627" ht="24.95" customHeight="1"/>
    <row r="628" ht="24.95" customHeight="1"/>
    <row r="629" ht="13.9" customHeight="1"/>
    <row r="630" ht="13.9" customHeight="1"/>
    <row r="631" ht="13.9"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24.95" customHeight="1"/>
    <row r="649" ht="24.95" customHeight="1"/>
    <row r="650" ht="15" customHeight="1"/>
    <row r="651" ht="15" customHeight="1"/>
    <row r="652" ht="15" customHeight="1"/>
    <row r="653" ht="24.95" customHeight="1"/>
    <row r="654" ht="24.95" customHeight="1"/>
    <row r="655" ht="13.9" customHeight="1"/>
    <row r="656" ht="13.9" customHeight="1"/>
    <row r="657" ht="13.9" customHeight="1"/>
    <row r="658" ht="24.95" customHeight="1"/>
    <row r="659" ht="24.95" customHeight="1"/>
    <row r="660" ht="12" customHeight="1"/>
    <row r="661" ht="12.95" customHeight="1"/>
    <row r="662" ht="12" customHeight="1"/>
    <row r="663" ht="12.95" customHeight="1"/>
    <row r="664" ht="24.95" customHeight="1"/>
    <row r="665" ht="24.95" customHeight="1"/>
    <row r="666" ht="24.95" customHeight="1"/>
    <row r="667" ht="24.95" customHeight="1"/>
    <row r="668" ht="24.95" customHeight="1"/>
    <row r="669" ht="24.95" customHeight="1"/>
    <row r="670" ht="24.95" customHeight="1"/>
    <row r="671" ht="12" customHeight="1"/>
    <row r="672" ht="12.95" customHeight="1"/>
    <row r="673" ht="24.95" customHeight="1"/>
    <row r="674" ht="12" customHeight="1"/>
    <row r="675" ht="12.95" customHeight="1"/>
    <row r="676" ht="24.95" customHeight="1"/>
    <row r="677" ht="12" customHeight="1"/>
    <row r="678" ht="12.95" customHeight="1"/>
    <row r="679" ht="24.95" customHeight="1"/>
    <row r="680" ht="12" customHeight="1"/>
    <row r="681" ht="12.95" customHeight="1"/>
    <row r="682" ht="15" customHeight="1"/>
    <row r="683" ht="15" customHeight="1"/>
    <row r="684" ht="15" customHeight="1"/>
    <row r="685" ht="24.95" customHeight="1"/>
    <row r="690" ht="12" customHeight="1"/>
    <row r="691" ht="12.95" customHeight="1"/>
    <row r="692" ht="24.95" customHeight="1"/>
    <row r="693" ht="24.95" customHeight="1"/>
    <row r="694" ht="24.95" customHeight="1"/>
    <row r="695" ht="24.95" customHeight="1"/>
    <row r="696" ht="24.95" customHeight="1"/>
    <row r="697" ht="24.95" customHeight="1"/>
    <row r="698" ht="12" customHeight="1"/>
    <row r="699" ht="12.95" customHeight="1"/>
    <row r="700" ht="12" customHeight="1"/>
    <row r="701" ht="12.95" customHeight="1"/>
    <row r="702" ht="24.95" customHeight="1"/>
    <row r="703" ht="12" customHeight="1"/>
    <row r="704" ht="12.95" customHeight="1"/>
    <row r="705" ht="12" customHeight="1"/>
    <row r="706" ht="12.95" customHeight="1"/>
    <row r="707" ht="12" customHeight="1"/>
    <row r="708" ht="12.95" customHeight="1"/>
    <row r="709" ht="12" customHeight="1"/>
    <row r="710" ht="12.95" customHeight="1"/>
    <row r="711" ht="24.95" customHeight="1"/>
    <row r="712" ht="12" customHeight="1"/>
    <row r="713" ht="12.95" customHeight="1"/>
    <row r="714" ht="24.95" customHeight="1"/>
    <row r="715" ht="24.95" customHeight="1"/>
    <row r="719" ht="12" customHeight="1"/>
    <row r="720" ht="12.95" customHeight="1"/>
    <row r="721" ht="24.95" customHeight="1"/>
    <row r="722" ht="24.95" customHeight="1"/>
    <row r="723" ht="24.95" customHeight="1"/>
    <row r="724" ht="24.95" customHeight="1"/>
    <row r="725" ht="24.95" customHeight="1"/>
    <row r="726" ht="24.95" customHeight="1"/>
    <row r="727" ht="24.95" customHeight="1"/>
    <row r="728" ht="24.95" customHeight="1"/>
    <row r="729" ht="24.95" customHeight="1"/>
    <row r="730" ht="24.95" customHeight="1"/>
    <row r="731" ht="24.95" customHeight="1"/>
    <row r="732" ht="24.95" customHeight="1"/>
    <row r="733" ht="24.95" customHeight="1"/>
    <row r="734" ht="24.95" customHeight="1"/>
    <row r="735" ht="24.95" customHeight="1"/>
    <row r="736" ht="24.95" customHeight="1"/>
    <row r="737" ht="24.95" customHeight="1"/>
    <row r="745" ht="12" customHeight="1"/>
    <row r="746" ht="12.95" customHeight="1"/>
    <row r="747" ht="24.95" customHeight="1"/>
    <row r="748" ht="24.95" customHeight="1"/>
    <row r="749" ht="24.95" customHeight="1"/>
    <row r="750" ht="24.95" customHeight="1"/>
    <row r="751" ht="24.95" customHeight="1"/>
    <row r="752" ht="24.95" customHeight="1"/>
    <row r="753" ht="24.95" customHeight="1"/>
    <row r="754" ht="24.95" customHeight="1"/>
    <row r="755" ht="24.95" customHeight="1"/>
    <row r="756" ht="24.95" customHeight="1"/>
    <row r="757" ht="24.95" customHeight="1"/>
    <row r="758" ht="24.95" customHeight="1"/>
    <row r="759" ht="24.95" customHeight="1"/>
    <row r="760" ht="24.95" customHeight="1"/>
    <row r="761" ht="24.95" customHeight="1"/>
    <row r="762" ht="24.95" customHeight="1"/>
    <row r="763" ht="24.95" customHeight="1"/>
    <row r="771" ht="12" customHeight="1"/>
    <row r="772" ht="12.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88" ht="24.95" customHeight="1"/>
    <row r="789" ht="24.95" customHeight="1"/>
    <row r="797" ht="12" customHeight="1"/>
    <row r="798" ht="12.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14" ht="24.95" customHeight="1"/>
    <row r="815" ht="24.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0" ht="24.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12" customHeight="1"/>
    <row r="901" ht="12.95" customHeight="1"/>
    <row r="902" ht="12" customHeight="1"/>
    <row r="903" ht="12.95" customHeight="1"/>
    <row r="904" ht="24.95" customHeight="1"/>
    <row r="905" ht="24.95" customHeight="1"/>
    <row r="906" ht="24.95" customHeight="1"/>
    <row r="907" ht="24.95" customHeight="1"/>
    <row r="908" ht="24.95" customHeight="1"/>
    <row r="909" ht="24.95" customHeight="1"/>
    <row r="910" ht="24.95" customHeight="1"/>
    <row r="911" ht="12" customHeight="1"/>
    <row r="912" ht="12.95" customHeight="1"/>
    <row r="913" ht="24.95" customHeight="1"/>
    <row r="914" ht="12" customHeight="1"/>
    <row r="915" ht="12.95" customHeight="1"/>
    <row r="916" ht="24.95" customHeight="1"/>
    <row r="917" ht="12" customHeight="1"/>
    <row r="918" ht="12.95" customHeight="1"/>
    <row r="919" ht="24.95" customHeight="1"/>
    <row r="920" ht="12" customHeight="1"/>
    <row r="921" ht="12.95" customHeight="1"/>
    <row r="929" ht="12" customHeight="1"/>
    <row r="930" ht="12.95" customHeight="1"/>
    <row r="931" ht="24.95" customHeight="1"/>
    <row r="932" ht="24.95" customHeight="1"/>
    <row r="933" ht="24.95" customHeight="1"/>
    <row r="934" ht="24.95" customHeight="1"/>
    <row r="935" ht="24.95" customHeight="1"/>
    <row r="936" ht="24.95" customHeight="1"/>
    <row r="941" ht="24.95" customHeight="1"/>
    <row r="942" ht="12" customHeight="1"/>
    <row r="943" ht="12.95" customHeight="1"/>
    <row r="944" ht="12" customHeight="1"/>
    <row r="945" ht="12.95" customHeight="1"/>
    <row r="946" ht="12" customHeight="1"/>
    <row r="947" ht="12.95" customHeight="1"/>
    <row r="948" ht="12" customHeight="1"/>
    <row r="949" ht="12.95" customHeight="1"/>
    <row r="950" ht="24.95" customHeight="1"/>
    <row r="951" ht="12" customHeight="1"/>
    <row r="952" ht="12.95" customHeight="1"/>
    <row r="953" ht="24.95" customHeight="1"/>
    <row r="954" ht="24.95" customHeight="1"/>
    <row r="1125" ht="24.95" customHeight="1"/>
    <row r="1126" ht="13.9" customHeight="1"/>
    <row r="1127" ht="13.9" customHeight="1"/>
    <row r="1128" ht="24.95" customHeight="1"/>
    <row r="1129" ht="24.95" customHeight="1"/>
    <row r="1130" ht="24.95" customHeight="1"/>
    <row r="1131" ht="24.95" customHeight="1"/>
    <row r="1132" ht="24.95" customHeight="1"/>
    <row r="1133" ht="24.95" customHeight="1"/>
    <row r="1134" ht="24.95" customHeight="1"/>
    <row r="1135" ht="24.95" customHeight="1"/>
    <row r="1136" ht="24.95" customHeight="1"/>
    <row r="1137" ht="24.95" customHeight="1"/>
    <row r="1138" ht="24.95" customHeight="1"/>
    <row r="1139" ht="24.95" customHeight="1"/>
    <row r="1140" ht="24.95" customHeight="1"/>
    <row r="1141" ht="24.95" customHeight="1"/>
    <row r="1142" ht="24.95" customHeight="1"/>
    <row r="1143" ht="24.95" customHeight="1"/>
    <row r="1144" ht="24.95" customHeight="1"/>
    <row r="1145" ht="24.95" customHeight="1"/>
    <row r="1146" ht="24.95" customHeight="1"/>
    <row r="1147" ht="24.95" customHeight="1"/>
    <row r="1148" ht="24.95" customHeight="1"/>
    <row r="1149" ht="24.95" customHeight="1"/>
    <row r="1150" ht="24.95" customHeight="1"/>
    <row r="1151" ht="24.95" customHeight="1"/>
    <row r="1152" ht="24.95" customHeight="1"/>
    <row r="1153" ht="24.95" customHeight="1"/>
    <row r="1154" ht="24.95" customHeight="1"/>
    <row r="1155" ht="24.95" customHeight="1"/>
    <row r="1156" ht="24.95" customHeight="1"/>
    <row r="1157" ht="24.95" customHeight="1"/>
    <row r="1158" ht="24.95" customHeight="1"/>
    <row r="1159" ht="24.95" customHeight="1"/>
    <row r="1160" ht="24.95" customHeight="1"/>
    <row r="1161" ht="24.95" customHeight="1"/>
    <row r="1162" ht="24.95" customHeight="1"/>
    <row r="1163" ht="24.95" customHeight="1"/>
    <row r="1164" ht="24.95" customHeight="1"/>
    <row r="1165" ht="24.9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sheetData>
  <mergeCells count="13">
    <mergeCell ref="D5:E5"/>
    <mergeCell ref="F5:G5"/>
    <mergeCell ref="H5:I5"/>
    <mergeCell ref="J5:K5"/>
    <mergeCell ref="L5:M5"/>
    <mergeCell ref="D2:K2"/>
    <mergeCell ref="L2:O2"/>
    <mergeCell ref="H3:I3"/>
    <mergeCell ref="J3:K3"/>
    <mergeCell ref="H4:I4"/>
    <mergeCell ref="J4:K4"/>
    <mergeCell ref="L4:M4"/>
    <mergeCell ref="N4:O4"/>
  </mergeCells>
  <printOptions horizontalCentered="1" verticalCentered="1"/>
  <pageMargins left="0.33300000000000002" right="0.5" top="0.25" bottom="0.46" header="0.5" footer="0.5"/>
  <pageSetup paperSize="5" scale="94" orientation="landscape" horizontalDpi="300" verticalDpi="300" r:id="rId1"/>
  <headerFooter alignWithMargins="0"/>
  <rowBreaks count="26" manualBreakCount="26">
    <brk id="25" max="16383" man="1"/>
    <brk id="50" max="16383" man="1"/>
    <brk id="75" max="16383" man="1"/>
    <brk id="100" max="16383" man="1"/>
    <brk id="126" max="16383" man="1"/>
    <brk id="152" max="16383" man="1"/>
    <brk id="179" max="16383" man="1"/>
    <brk id="205" max="16383" man="1"/>
    <brk id="231" max="16383" man="1"/>
    <brk id="257" max="16383" man="1"/>
    <brk id="288" max="16383" man="1"/>
    <brk id="313" max="16383" man="1"/>
    <brk id="339" max="16383" man="1"/>
    <brk id="365" max="16383" man="1"/>
    <brk id="391" max="16383" man="1"/>
    <brk id="417" max="16383" man="1"/>
    <brk id="443" max="16383" man="1"/>
    <brk id="469" max="16383" man="1"/>
    <brk id="495" max="16383" man="1"/>
    <brk id="521" max="16383" man="1"/>
    <brk id="547" max="16383" man="1"/>
    <brk id="574" max="16383" man="1"/>
    <brk id="600" max="16383" man="1"/>
    <brk id="626" max="16383" man="1"/>
    <brk id="652" max="16383" man="1"/>
    <brk id="684"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199"/>
  <sheetViews>
    <sheetView topLeftCell="A9" workbookViewId="0">
      <selection activeCell="D15" sqref="D15"/>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4.95"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23.2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9.5" customHeight="1">
      <c r="A4" s="843"/>
      <c r="B4" s="869" t="s">
        <v>102</v>
      </c>
      <c r="C4" s="842"/>
      <c r="D4" s="844"/>
      <c r="E4" s="841"/>
      <c r="F4" s="844"/>
      <c r="G4" s="841"/>
      <c r="H4" s="1201" t="s">
        <v>92</v>
      </c>
      <c r="I4" s="1202"/>
      <c r="J4" s="1201" t="s">
        <v>93</v>
      </c>
      <c r="K4" s="1202"/>
      <c r="L4" s="1201" t="s">
        <v>94</v>
      </c>
      <c r="M4" s="1202"/>
      <c r="N4" s="1201" t="s">
        <v>95</v>
      </c>
      <c r="O4" s="1205"/>
    </row>
    <row r="5" spans="1:15" ht="22.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24.95" customHeight="1" thickTop="1">
      <c r="A6" s="881" t="s">
        <v>1191</v>
      </c>
      <c r="B6" s="850"/>
      <c r="C6" s="851" t="s">
        <v>1192</v>
      </c>
      <c r="D6" s="852"/>
      <c r="E6" s="858"/>
      <c r="F6" s="852"/>
      <c r="G6" s="853"/>
      <c r="H6" s="852"/>
      <c r="I6" s="853"/>
      <c r="J6" s="852"/>
      <c r="K6" s="853"/>
      <c r="L6" s="852"/>
      <c r="M6" s="853"/>
      <c r="N6" s="852"/>
      <c r="O6" s="855"/>
    </row>
    <row r="7" spans="1:15" ht="24.95" customHeight="1">
      <c r="A7" s="857"/>
      <c r="B7" s="850" t="s">
        <v>99</v>
      </c>
      <c r="C7" s="851" t="s">
        <v>1193</v>
      </c>
      <c r="D7" s="1088">
        <v>146780</v>
      </c>
      <c r="E7" s="1089"/>
      <c r="F7" s="1088">
        <v>143900</v>
      </c>
      <c r="G7" s="1089"/>
      <c r="H7" s="1088"/>
      <c r="I7" s="1089"/>
      <c r="J7" s="1088">
        <v>143900</v>
      </c>
      <c r="K7" s="1089"/>
      <c r="L7" s="1088">
        <v>141621</v>
      </c>
      <c r="M7" s="1089"/>
      <c r="N7" s="1090">
        <f t="shared" ref="N7:N19" si="0">J7-L7</f>
        <v>2279</v>
      </c>
      <c r="O7" s="855"/>
    </row>
    <row r="8" spans="1:15" ht="24.95" customHeight="1">
      <c r="A8" s="883"/>
      <c r="B8" s="850" t="s">
        <v>100</v>
      </c>
      <c r="C8" s="851" t="s">
        <v>1194</v>
      </c>
      <c r="D8" s="1088">
        <v>60000</v>
      </c>
      <c r="E8" s="1089"/>
      <c r="F8" s="1088">
        <v>60000</v>
      </c>
      <c r="G8" s="1089"/>
      <c r="H8" s="1088"/>
      <c r="I8" s="1089"/>
      <c r="J8" s="1088">
        <v>60000</v>
      </c>
      <c r="K8" s="1089"/>
      <c r="L8" s="1088">
        <v>58612</v>
      </c>
      <c r="M8" s="1089"/>
      <c r="N8" s="1100">
        <f t="shared" si="0"/>
        <v>1388</v>
      </c>
      <c r="O8" s="855"/>
    </row>
    <row r="9" spans="1:15" ht="24.95" customHeight="1">
      <c r="A9" s="857" t="s">
        <v>1228</v>
      </c>
      <c r="B9" s="850"/>
      <c r="C9" s="851" t="s">
        <v>1261</v>
      </c>
      <c r="D9" s="1088"/>
      <c r="E9" s="1089"/>
      <c r="F9" s="1088"/>
      <c r="G9" s="1089"/>
      <c r="H9" s="1088"/>
      <c r="I9" s="1089"/>
      <c r="J9" s="1088"/>
      <c r="K9" s="1089"/>
      <c r="L9" s="1088"/>
      <c r="M9" s="1089"/>
      <c r="N9" s="1100"/>
      <c r="O9" s="855"/>
    </row>
    <row r="10" spans="1:15" ht="24.95" customHeight="1">
      <c r="A10" s="881"/>
      <c r="B10" s="850" t="s">
        <v>99</v>
      </c>
      <c r="C10" s="851" t="s">
        <v>1262</v>
      </c>
      <c r="D10" s="1088">
        <v>137580</v>
      </c>
      <c r="E10" s="1095"/>
      <c r="F10" s="1088">
        <v>134883</v>
      </c>
      <c r="G10" s="1089"/>
      <c r="H10" s="1088"/>
      <c r="I10" s="1089"/>
      <c r="J10" s="1088">
        <v>134883</v>
      </c>
      <c r="K10" s="1089"/>
      <c r="L10" s="1088">
        <v>133076</v>
      </c>
      <c r="M10" s="1089"/>
      <c r="N10" s="1100">
        <f t="shared" si="0"/>
        <v>1807</v>
      </c>
      <c r="O10" s="855"/>
    </row>
    <row r="11" spans="1:15" ht="24.95" customHeight="1">
      <c r="A11" s="857"/>
      <c r="B11" s="850" t="s">
        <v>100</v>
      </c>
      <c r="C11" s="851" t="s">
        <v>1263</v>
      </c>
      <c r="D11" s="1088">
        <v>70000</v>
      </c>
      <c r="E11" s="1095"/>
      <c r="F11" s="1088">
        <v>70000</v>
      </c>
      <c r="G11" s="1089"/>
      <c r="H11" s="1088"/>
      <c r="I11" s="1089"/>
      <c r="J11" s="1088">
        <v>70000</v>
      </c>
      <c r="K11" s="1089"/>
      <c r="L11" s="1088">
        <v>68570</v>
      </c>
      <c r="M11" s="1089"/>
      <c r="N11" s="1100">
        <f t="shared" si="0"/>
        <v>1430</v>
      </c>
      <c r="O11" s="855"/>
    </row>
    <row r="12" spans="1:15" ht="24.95" customHeight="1">
      <c r="A12" s="849" t="s">
        <v>1265</v>
      </c>
      <c r="B12" s="893"/>
      <c r="C12" s="851"/>
      <c r="D12" s="1088"/>
      <c r="E12" s="1089"/>
      <c r="F12" s="1088"/>
      <c r="G12" s="1095"/>
      <c r="H12" s="1088"/>
      <c r="I12" s="1089"/>
      <c r="J12" s="1088"/>
      <c r="K12" s="1089"/>
      <c r="L12" s="1088"/>
      <c r="M12" s="1089"/>
      <c r="N12" s="1100"/>
      <c r="O12" s="855"/>
    </row>
    <row r="13" spans="1:15" ht="24.95" customHeight="1">
      <c r="A13" s="849" t="s">
        <v>1203</v>
      </c>
      <c r="B13" s="850"/>
      <c r="C13" s="851" t="s">
        <v>1210</v>
      </c>
      <c r="D13" s="1088"/>
      <c r="E13" s="1095"/>
      <c r="F13" s="1088"/>
      <c r="G13" s="1095"/>
      <c r="H13" s="1088"/>
      <c r="I13" s="1089"/>
      <c r="J13" s="1088"/>
      <c r="K13" s="1095"/>
      <c r="L13" s="1088"/>
      <c r="M13" s="1095"/>
      <c r="N13" s="1100"/>
      <c r="O13" s="855"/>
    </row>
    <row r="14" spans="1:15" ht="24.95" customHeight="1">
      <c r="A14" s="857"/>
      <c r="B14" s="850" t="s">
        <v>99</v>
      </c>
      <c r="C14" s="851" t="s">
        <v>1211</v>
      </c>
      <c r="D14" s="1088">
        <v>370280</v>
      </c>
      <c r="E14" s="1089"/>
      <c r="F14" s="1088">
        <v>354000</v>
      </c>
      <c r="G14" s="1089"/>
      <c r="H14" s="1088"/>
      <c r="I14" s="1089"/>
      <c r="J14" s="1088">
        <v>354000</v>
      </c>
      <c r="K14" s="1089"/>
      <c r="L14" s="1088">
        <v>345257</v>
      </c>
      <c r="M14" s="1089"/>
      <c r="N14" s="1090">
        <f t="shared" si="0"/>
        <v>8743</v>
      </c>
      <c r="O14" s="855"/>
    </row>
    <row r="15" spans="1:15" ht="24.95" customHeight="1">
      <c r="A15" s="881"/>
      <c r="B15" s="893" t="s">
        <v>100</v>
      </c>
      <c r="C15" s="851" t="s">
        <v>1212</v>
      </c>
      <c r="D15" s="1088">
        <v>145000</v>
      </c>
      <c r="E15" s="1095"/>
      <c r="F15" s="1088">
        <v>145000</v>
      </c>
      <c r="G15" s="1089"/>
      <c r="H15" s="1088"/>
      <c r="I15" s="1089"/>
      <c r="J15" s="1088">
        <v>175000</v>
      </c>
      <c r="K15" s="1089"/>
      <c r="L15" s="1088">
        <v>174232</v>
      </c>
      <c r="M15" s="1089"/>
      <c r="N15" s="1100">
        <f t="shared" si="0"/>
        <v>768</v>
      </c>
      <c r="O15" s="855"/>
    </row>
    <row r="16" spans="1:15" ht="24.95" customHeight="1">
      <c r="A16" s="857" t="s">
        <v>1205</v>
      </c>
      <c r="B16" s="850"/>
      <c r="C16" s="851"/>
      <c r="D16" s="1088"/>
      <c r="E16" s="1089"/>
      <c r="F16" s="1088"/>
      <c r="G16" s="1095"/>
      <c r="H16" s="1088"/>
      <c r="I16" s="1089"/>
      <c r="J16" s="1088"/>
      <c r="K16" s="1095"/>
      <c r="L16" s="1088"/>
      <c r="M16" s="1095"/>
      <c r="N16" s="1100"/>
      <c r="O16" s="855"/>
    </row>
    <row r="17" spans="1:15" ht="24.95" customHeight="1">
      <c r="A17" s="883" t="s">
        <v>1206</v>
      </c>
      <c r="B17" s="850"/>
      <c r="C17" s="851" t="s">
        <v>1207</v>
      </c>
      <c r="D17" s="1088"/>
      <c r="E17" s="1089"/>
      <c r="F17" s="1088"/>
      <c r="G17" s="1095"/>
      <c r="H17" s="1088"/>
      <c r="I17" s="1089"/>
      <c r="J17" s="1088"/>
      <c r="K17" s="1089"/>
      <c r="L17" s="1088"/>
      <c r="M17" s="1089"/>
      <c r="N17" s="1100"/>
      <c r="O17" s="855"/>
    </row>
    <row r="18" spans="1:15" ht="24.95" customHeight="1">
      <c r="A18" s="857"/>
      <c r="B18" s="850" t="s">
        <v>99</v>
      </c>
      <c r="C18" s="851" t="s">
        <v>1208</v>
      </c>
      <c r="D18" s="1088">
        <v>46500</v>
      </c>
      <c r="E18" s="1095"/>
      <c r="F18" s="1088">
        <v>46500</v>
      </c>
      <c r="G18" s="1095"/>
      <c r="H18" s="1088"/>
      <c r="I18" s="1089"/>
      <c r="J18" s="1088">
        <v>46500</v>
      </c>
      <c r="K18" s="1095"/>
      <c r="L18" s="1088">
        <v>44869</v>
      </c>
      <c r="M18" s="1095"/>
      <c r="N18" s="1100">
        <f t="shared" si="0"/>
        <v>1631</v>
      </c>
      <c r="O18" s="855"/>
    </row>
    <row r="19" spans="1:15" ht="24.95" customHeight="1">
      <c r="A19" s="857"/>
      <c r="B19" s="850" t="s">
        <v>100</v>
      </c>
      <c r="C19" s="851" t="s">
        <v>1209</v>
      </c>
      <c r="D19" s="1088">
        <v>44500</v>
      </c>
      <c r="E19" s="1089"/>
      <c r="F19" s="1088">
        <v>44500</v>
      </c>
      <c r="G19" s="1089"/>
      <c r="H19" s="1088"/>
      <c r="I19" s="1089"/>
      <c r="J19" s="1088">
        <v>44500</v>
      </c>
      <c r="K19" s="1089"/>
      <c r="L19" s="1088">
        <v>39443</v>
      </c>
      <c r="M19" s="1089"/>
      <c r="N19" s="1090">
        <f t="shared" si="0"/>
        <v>5057</v>
      </c>
      <c r="O19" s="855"/>
    </row>
    <row r="20" spans="1:15" ht="24.95" customHeight="1">
      <c r="A20" s="857"/>
      <c r="B20" s="850"/>
      <c r="C20" s="851"/>
      <c r="D20" s="1088"/>
      <c r="E20" s="1089"/>
      <c r="F20" s="1088"/>
      <c r="G20" s="1089"/>
      <c r="H20" s="1088"/>
      <c r="I20" s="1089"/>
      <c r="J20" s="1088"/>
      <c r="K20" s="1089"/>
      <c r="L20" s="1088"/>
      <c r="M20" s="1089"/>
      <c r="N20" s="1100"/>
      <c r="O20" s="855"/>
    </row>
    <row r="21" spans="1:15" ht="24.95" customHeight="1">
      <c r="A21" s="857"/>
      <c r="B21" s="850"/>
      <c r="C21" s="851"/>
      <c r="D21" s="1088"/>
      <c r="E21" s="1095"/>
      <c r="F21" s="1088"/>
      <c r="G21" s="1095"/>
      <c r="H21" s="1088"/>
      <c r="I21" s="1089"/>
      <c r="J21" s="1088"/>
      <c r="K21" s="1095"/>
      <c r="L21" s="1088"/>
      <c r="M21" s="1095"/>
      <c r="N21" s="1100"/>
      <c r="O21" s="855"/>
    </row>
    <row r="22" spans="1:15" ht="24.95" customHeight="1">
      <c r="A22" s="857"/>
      <c r="B22" s="850"/>
      <c r="C22" s="851"/>
      <c r="D22" s="1088"/>
      <c r="E22" s="1095"/>
      <c r="F22" s="1088"/>
      <c r="G22" s="1095"/>
      <c r="H22" s="1088"/>
      <c r="I22" s="1095"/>
      <c r="J22" s="1088"/>
      <c r="K22" s="1095"/>
      <c r="L22" s="1088"/>
      <c r="M22" s="1095"/>
      <c r="N22" s="1100"/>
      <c r="O22" s="855"/>
    </row>
    <row r="23" spans="1:15" ht="24.95" customHeight="1" thickBot="1">
      <c r="A23" s="874"/>
      <c r="B23" s="859"/>
      <c r="C23" s="892"/>
      <c r="D23" s="1096"/>
      <c r="E23" s="1097"/>
      <c r="F23" s="1096"/>
      <c r="G23" s="1097"/>
      <c r="H23" s="1096"/>
      <c r="I23" s="1097"/>
      <c r="J23" s="1096"/>
      <c r="K23" s="1097"/>
      <c r="L23" s="1096"/>
      <c r="M23" s="1097"/>
      <c r="N23" s="1098"/>
      <c r="O23" s="864"/>
    </row>
    <row r="24" spans="1:15" ht="22.9" customHeight="1" thickTop="1">
      <c r="F24" s="865" t="s">
        <v>1213</v>
      </c>
    </row>
    <row r="25" spans="1:15" ht="22.9" customHeight="1"/>
    <row r="26" spans="1:15" ht="24.95" customHeight="1">
      <c r="D26" s="866">
        <f>SUM(D6:D23)</f>
        <v>1020640</v>
      </c>
      <c r="E26" s="866"/>
      <c r="F26" s="866">
        <f>SUM(F6:F23)</f>
        <v>998783</v>
      </c>
      <c r="G26" s="866"/>
      <c r="H26" s="866">
        <f t="shared" ref="H26:N26" si="1">SUM(H6:H23)</f>
        <v>0</v>
      </c>
      <c r="I26" s="866">
        <f t="shared" si="1"/>
        <v>0</v>
      </c>
      <c r="J26" s="866">
        <f t="shared" si="1"/>
        <v>1028783</v>
      </c>
      <c r="K26" s="866">
        <f t="shared" si="1"/>
        <v>0</v>
      </c>
      <c r="L26" s="866">
        <f t="shared" si="1"/>
        <v>1005680</v>
      </c>
      <c r="M26" s="866">
        <f t="shared" si="1"/>
        <v>0</v>
      </c>
      <c r="N26" s="866">
        <f t="shared" si="1"/>
        <v>23103</v>
      </c>
    </row>
    <row r="27" spans="1:15" ht="22.9" customHeight="1">
      <c r="C27" s="867" t="s">
        <v>960</v>
      </c>
      <c r="D27" s="866">
        <f>D7+D10+D14+D18</f>
        <v>701140</v>
      </c>
      <c r="E27" s="866"/>
      <c r="F27" s="866">
        <f>F7+F10+F14+F18</f>
        <v>679283</v>
      </c>
      <c r="G27" s="866"/>
      <c r="H27" s="866">
        <f t="shared" ref="H27:N27" si="2">H7+H10+H14+H18</f>
        <v>0</v>
      </c>
      <c r="I27" s="866">
        <f t="shared" si="2"/>
        <v>0</v>
      </c>
      <c r="J27" s="866">
        <f t="shared" si="2"/>
        <v>679283</v>
      </c>
      <c r="K27" s="866">
        <f t="shared" si="2"/>
        <v>0</v>
      </c>
      <c r="L27" s="866">
        <f t="shared" si="2"/>
        <v>664823</v>
      </c>
      <c r="M27" s="866">
        <f t="shared" si="2"/>
        <v>0</v>
      </c>
      <c r="N27" s="866">
        <f t="shared" si="2"/>
        <v>14460</v>
      </c>
    </row>
    <row r="28" spans="1:15">
      <c r="C28" s="867" t="s">
        <v>961</v>
      </c>
      <c r="D28" s="866">
        <f>D8+D11+D15+D19</f>
        <v>319500</v>
      </c>
      <c r="E28" s="866"/>
      <c r="F28" s="866">
        <f>F8+F11+F15+F19</f>
        <v>319500</v>
      </c>
      <c r="G28" s="866"/>
      <c r="H28" s="866">
        <f t="shared" ref="H28:N28" si="3">H8+H11+H15+H19</f>
        <v>0</v>
      </c>
      <c r="I28" s="866">
        <f t="shared" si="3"/>
        <v>0</v>
      </c>
      <c r="J28" s="866">
        <f t="shared" si="3"/>
        <v>349500</v>
      </c>
      <c r="K28" s="866">
        <f t="shared" si="3"/>
        <v>0</v>
      </c>
      <c r="L28" s="866">
        <f t="shared" si="3"/>
        <v>340857</v>
      </c>
      <c r="M28" s="866">
        <f t="shared" si="3"/>
        <v>0</v>
      </c>
      <c r="N28" s="866">
        <f t="shared" si="3"/>
        <v>8643</v>
      </c>
    </row>
    <row r="29" spans="1:15" ht="13.9" customHeight="1">
      <c r="D29" s="866">
        <f>D26-D27-D28</f>
        <v>0</v>
      </c>
      <c r="E29" s="866"/>
      <c r="F29" s="866">
        <f>F26-F27-F28</f>
        <v>0</v>
      </c>
      <c r="G29" s="866"/>
      <c r="H29" s="866">
        <f t="shared" ref="H29:N29" si="4">H26-H27-H28</f>
        <v>0</v>
      </c>
      <c r="I29" s="866">
        <f t="shared" si="4"/>
        <v>0</v>
      </c>
      <c r="J29" s="866">
        <f t="shared" si="4"/>
        <v>0</v>
      </c>
      <c r="K29" s="866">
        <f t="shared" si="4"/>
        <v>0</v>
      </c>
      <c r="L29" s="866">
        <f t="shared" si="4"/>
        <v>0</v>
      </c>
      <c r="M29" s="866">
        <f t="shared" si="4"/>
        <v>0</v>
      </c>
      <c r="N29" s="866">
        <f t="shared" si="4"/>
        <v>0</v>
      </c>
    </row>
    <row r="30" spans="1:15" ht="13.9" customHeight="1"/>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2.9" customHeight="1"/>
    <row r="50" ht="22.9" customHeight="1"/>
    <row r="51" ht="22.9"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4.95"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4.95"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15" customHeight="1"/>
    <row r="125" ht="9.9499999999999993" customHeight="1"/>
    <row r="126" ht="22.9" customHeight="1"/>
    <row r="127" ht="24.95" customHeight="1"/>
    <row r="128" ht="22.9" customHeight="1"/>
    <row r="129" ht="13.9" customHeight="1"/>
    <row r="130" ht="13.9" customHeight="1"/>
    <row r="131" ht="13.9"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15" customHeight="1"/>
    <row r="151" ht="12" customHeight="1"/>
    <row r="152" ht="22.9" customHeight="1"/>
    <row r="153" ht="22.9" customHeight="1"/>
    <row r="154" ht="22.9" customHeight="1"/>
    <row r="155" ht="13.9" customHeight="1"/>
    <row r="156" ht="13.9" customHeight="1"/>
    <row r="157" ht="13.9" customHeight="1"/>
    <row r="158" ht="12" customHeight="1"/>
    <row r="159" ht="12.95" customHeight="1"/>
    <row r="160" ht="12" customHeight="1"/>
    <row r="161" ht="12.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2.9" customHeight="1"/>
    <row r="179" ht="22.9" customHeight="1"/>
    <row r="180" ht="24.95" customHeight="1"/>
    <row r="181" ht="22.9" customHeight="1"/>
    <row r="182" ht="13.9" customHeight="1"/>
    <row r="183" ht="13.9" customHeight="1"/>
    <row r="184" ht="13.9"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12" customHeight="1"/>
    <row r="200" ht="12.95" customHeight="1"/>
    <row r="201" ht="24.95" customHeight="1"/>
    <row r="202" ht="24.95" customHeight="1"/>
    <row r="203" ht="24.95" customHeight="1"/>
    <row r="204" ht="22.9" customHeight="1"/>
    <row r="205" ht="22.9" customHeight="1"/>
    <row r="206" ht="24.95" customHeight="1"/>
    <row r="207" ht="22.9" customHeight="1"/>
    <row r="208" ht="13.9" customHeight="1"/>
    <row r="209" ht="13.9" customHeight="1"/>
    <row r="210" ht="13.9" customHeight="1"/>
    <row r="211" ht="12" customHeight="1"/>
    <row r="212" ht="12.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2.9" customHeight="1"/>
    <row r="231" ht="22.9" customHeight="1"/>
    <row r="232" ht="24.95" customHeight="1"/>
    <row r="233" ht="22.9" customHeight="1"/>
    <row r="234" ht="13.9" customHeight="1"/>
    <row r="235" ht="13.9" customHeight="1"/>
    <row r="236" ht="13.9" customHeight="1"/>
    <row r="237" ht="12" customHeight="1"/>
    <row r="238" ht="12.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8" ht="24.95" customHeight="1"/>
    <row r="260" ht="13.9" customHeight="1"/>
    <row r="261" ht="13.9" customHeight="1"/>
    <row r="262" ht="13.9" customHeight="1"/>
    <row r="263" ht="12" customHeight="1"/>
    <row r="264" ht="12.95" customHeight="1"/>
    <row r="265" ht="24.95" customHeight="1"/>
    <row r="266" ht="12" customHeight="1"/>
    <row r="267" ht="12.95" customHeight="1"/>
    <row r="268" ht="22.9" customHeight="1"/>
    <row r="269" ht="12" customHeight="1"/>
    <row r="270" ht="12.95" customHeight="1"/>
    <row r="271" ht="12" customHeight="1"/>
    <row r="272" ht="12.95" customHeight="1"/>
    <row r="273" ht="21" customHeight="1"/>
    <row r="274" ht="21" customHeight="1"/>
    <row r="275" ht="21" customHeight="1"/>
    <row r="276" ht="21" customHeight="1"/>
    <row r="277" ht="21" customHeight="1"/>
    <row r="278" ht="12" customHeight="1"/>
    <row r="279" ht="12.95" customHeight="1"/>
    <row r="280" ht="22.9" customHeight="1"/>
    <row r="281" ht="22.9" customHeight="1"/>
    <row r="282" ht="22.9" customHeight="1"/>
    <row r="283" ht="22.9" customHeight="1"/>
    <row r="284" ht="21" customHeight="1"/>
    <row r="285" ht="12" customHeight="1"/>
    <row r="286" ht="12.95" customHeight="1"/>
    <row r="288" ht="9.9499999999999993" customHeight="1"/>
    <row r="289"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4"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15" customHeight="1"/>
    <row r="338" ht="15" customHeight="1"/>
    <row r="339" ht="15" customHeight="1"/>
    <row r="340" ht="24.95" customHeight="1"/>
    <row r="341" ht="24.95" customHeight="1"/>
    <row r="342" ht="13.9" customHeight="1"/>
    <row r="343" ht="13.9" customHeight="1"/>
    <row r="344" ht="13.9"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15" customHeight="1"/>
    <row r="364" ht="15" customHeight="1"/>
    <row r="365" ht="15" customHeight="1"/>
    <row r="366" ht="24.95" customHeight="1"/>
    <row r="367" ht="24.95" customHeight="1"/>
    <row r="368" ht="13.9" customHeight="1"/>
    <row r="369" ht="13.9" customHeight="1"/>
    <row r="370" ht="13.9"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15" customHeight="1"/>
    <row r="390" ht="15" customHeight="1"/>
    <row r="391" ht="15" customHeight="1"/>
    <row r="392" ht="24.95" customHeight="1"/>
    <row r="393" ht="24.95" customHeight="1"/>
    <row r="394" ht="13.9" customHeight="1"/>
    <row r="395" ht="13.9" customHeight="1"/>
    <row r="396" ht="13.9"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15" customHeight="1"/>
    <row r="416" ht="15" customHeight="1"/>
    <row r="417" ht="15" customHeight="1"/>
    <row r="418" ht="24.95" customHeight="1"/>
    <row r="419" ht="24.95" customHeight="1"/>
    <row r="420" ht="13.9" customHeight="1"/>
    <row r="421" ht="13.9" customHeight="1"/>
    <row r="422" ht="13.9" customHeight="1"/>
    <row r="423" ht="24.95" customHeight="1"/>
    <row r="424" ht="12" customHeight="1"/>
    <row r="425" ht="12.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15" customHeight="1"/>
    <row r="442" ht="15" customHeight="1"/>
    <row r="443" ht="15" customHeight="1"/>
    <row r="444" ht="24.95" customHeight="1"/>
    <row r="445" ht="24.95" customHeight="1"/>
    <row r="446" ht="13.9" customHeight="1"/>
    <row r="447" ht="13.9" customHeight="1"/>
    <row r="448" ht="13.9" customHeight="1"/>
    <row r="449" ht="12" customHeight="1"/>
    <row r="450" ht="12.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15" customHeight="1"/>
    <row r="468" ht="15" customHeight="1"/>
    <row r="469" ht="15" customHeight="1"/>
    <row r="470" ht="24.95" customHeight="1"/>
    <row r="471" ht="24.95" customHeight="1"/>
    <row r="472" ht="13.9" customHeight="1"/>
    <row r="473" ht="13.9" customHeight="1"/>
    <row r="474" ht="13.9"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15" customHeight="1"/>
    <row r="494" ht="15" customHeight="1"/>
    <row r="495" ht="15" customHeight="1"/>
    <row r="496" ht="24.95" customHeight="1"/>
    <row r="497" ht="24.95" customHeight="1"/>
    <row r="498" ht="13.9" customHeight="1"/>
    <row r="499" ht="13.9" customHeight="1"/>
    <row r="500" ht="13.9" customHeight="1"/>
    <row r="501" ht="12" customHeight="1"/>
    <row r="502" ht="12.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12" customHeight="1"/>
    <row r="518" ht="12.95" customHeight="1"/>
    <row r="519" ht="15" customHeight="1"/>
    <row r="520" ht="15" customHeight="1"/>
    <row r="521" ht="15" customHeight="1"/>
    <row r="522" ht="24.95" customHeight="1"/>
    <row r="523" ht="24.95" customHeight="1"/>
    <row r="524" ht="13.9" customHeight="1"/>
    <row r="525" ht="13.9" customHeight="1"/>
    <row r="526" ht="13.9" customHeight="1"/>
    <row r="527" ht="12" customHeight="1"/>
    <row r="528" ht="12.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24.95" customHeight="1"/>
    <row r="543" ht="24.95" customHeight="1"/>
    <row r="544" ht="24.95" customHeight="1"/>
    <row r="545" ht="24.95" customHeight="1"/>
    <row r="546" ht="24.95" customHeight="1"/>
    <row r="547" ht="12" customHeight="1"/>
    <row r="548" ht="24.95" customHeight="1"/>
    <row r="549" ht="24.95" customHeight="1"/>
    <row r="550" ht="13.9" customHeight="1"/>
    <row r="551" ht="13.9" customHeight="1"/>
    <row r="552" ht="13.9" customHeight="1"/>
    <row r="553" ht="12" customHeight="1"/>
    <row r="554" ht="12.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12" customHeight="1"/>
    <row r="566" ht="12.95" customHeight="1"/>
    <row r="567" ht="24.95" customHeight="1"/>
    <row r="568" ht="24.95" customHeight="1"/>
    <row r="569" ht="24.95" customHeight="1"/>
    <row r="570" ht="24.95" customHeight="1"/>
    <row r="571" ht="24.95" customHeight="1"/>
    <row r="572" ht="15" customHeight="1"/>
    <row r="573" ht="15" customHeight="1"/>
    <row r="574" ht="15" customHeight="1"/>
    <row r="575" ht="24.95" customHeight="1"/>
    <row r="576" ht="24.95" customHeight="1"/>
    <row r="577" ht="13.9" customHeight="1"/>
    <row r="578" ht="13.9" customHeight="1"/>
    <row r="579" ht="13.9"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24.95" customHeight="1"/>
    <row r="591" ht="24.95" customHeight="1"/>
    <row r="592" ht="24.95" customHeight="1"/>
    <row r="593" ht="24.95" customHeight="1"/>
    <row r="594" ht="24.95" customHeight="1"/>
    <row r="595" ht="24.95" customHeight="1"/>
    <row r="596" ht="24.95" customHeight="1"/>
    <row r="597" ht="24.95" customHeight="1"/>
    <row r="598" ht="15" customHeight="1"/>
    <row r="599" ht="15" customHeight="1"/>
    <row r="600" ht="15" customHeight="1"/>
    <row r="601" ht="24.95" customHeight="1"/>
    <row r="602" ht="24.95" customHeight="1"/>
    <row r="603" ht="13.9" customHeight="1"/>
    <row r="604" ht="13.9" customHeight="1"/>
    <row r="605" ht="13.9"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24.95" customHeight="1"/>
    <row r="623" ht="24.95" customHeight="1"/>
    <row r="624" ht="15" customHeight="1"/>
    <row r="625" ht="15" customHeight="1"/>
    <row r="626" ht="15" customHeight="1"/>
    <row r="627" ht="24.95" customHeight="1"/>
    <row r="628" ht="24.95" customHeight="1"/>
    <row r="629" ht="13.9" customHeight="1"/>
    <row r="630" ht="13.9" customHeight="1"/>
    <row r="631" ht="13.9"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24.95" customHeight="1"/>
    <row r="649" ht="24.95" customHeight="1"/>
    <row r="650" ht="15" customHeight="1"/>
    <row r="651" ht="15" customHeight="1"/>
    <row r="652" ht="15" customHeight="1"/>
    <row r="653" ht="24.95" customHeight="1"/>
    <row r="654" ht="24.95" customHeight="1"/>
    <row r="655" ht="13.9" customHeight="1"/>
    <row r="656" ht="13.9" customHeight="1"/>
    <row r="657" ht="13.9" customHeight="1"/>
    <row r="658" ht="24.95" customHeight="1"/>
    <row r="659" ht="24.95" customHeight="1"/>
    <row r="660" ht="12" customHeight="1"/>
    <row r="661" ht="12.95" customHeight="1"/>
    <row r="662" ht="12" customHeight="1"/>
    <row r="663" ht="12.95" customHeight="1"/>
    <row r="664" ht="24.95" customHeight="1"/>
    <row r="665" ht="24.95" customHeight="1"/>
    <row r="666" ht="24.95" customHeight="1"/>
    <row r="667" ht="24.95" customHeight="1"/>
    <row r="668" ht="24.95" customHeight="1"/>
    <row r="669" ht="24.95" customHeight="1"/>
    <row r="670" ht="24.95" customHeight="1"/>
    <row r="671" ht="12" customHeight="1"/>
    <row r="672" ht="12.95" customHeight="1"/>
    <row r="673" ht="24.95" customHeight="1"/>
    <row r="674" ht="12" customHeight="1"/>
    <row r="675" ht="12.95" customHeight="1"/>
    <row r="676" ht="24.95" customHeight="1"/>
    <row r="677" ht="12" customHeight="1"/>
    <row r="678" ht="12.95" customHeight="1"/>
    <row r="679" ht="24.95" customHeight="1"/>
    <row r="680" ht="12" customHeight="1"/>
    <row r="681" ht="12.95" customHeight="1"/>
    <row r="682" ht="15" customHeight="1"/>
    <row r="683" ht="15" customHeight="1"/>
    <row r="684" ht="15" customHeight="1"/>
    <row r="685" ht="24.95" customHeight="1"/>
    <row r="690" ht="12" customHeight="1"/>
    <row r="691" ht="12.95" customHeight="1"/>
    <row r="692" ht="24.95" customHeight="1"/>
    <row r="693" ht="24.95" customHeight="1"/>
    <row r="694" ht="24.95" customHeight="1"/>
    <row r="695" ht="24.95" customHeight="1"/>
    <row r="696" ht="24.95" customHeight="1"/>
    <row r="697" ht="24.95" customHeight="1"/>
    <row r="698" ht="12" customHeight="1"/>
    <row r="699" ht="12.95" customHeight="1"/>
    <row r="700" ht="12" customHeight="1"/>
    <row r="701" ht="12.95" customHeight="1"/>
    <row r="702" ht="24.95" customHeight="1"/>
    <row r="703" ht="12" customHeight="1"/>
    <row r="704" ht="12.95" customHeight="1"/>
    <row r="705" ht="12" customHeight="1"/>
    <row r="706" ht="12.95" customHeight="1"/>
    <row r="707" ht="12" customHeight="1"/>
    <row r="708" ht="12.95" customHeight="1"/>
    <row r="709" ht="12" customHeight="1"/>
    <row r="710" ht="12.95" customHeight="1"/>
    <row r="711" ht="24.95" customHeight="1"/>
    <row r="712" ht="12" customHeight="1"/>
    <row r="713" ht="12.95" customHeight="1"/>
    <row r="714" ht="24.95" customHeight="1"/>
    <row r="715" ht="24.95" customHeight="1"/>
    <row r="719" ht="12" customHeight="1"/>
    <row r="720" ht="12.95" customHeight="1"/>
    <row r="721" ht="24.95" customHeight="1"/>
    <row r="722" ht="24.95" customHeight="1"/>
    <row r="723" ht="24.95" customHeight="1"/>
    <row r="724" ht="24.95" customHeight="1"/>
    <row r="725" ht="24.95" customHeight="1"/>
    <row r="726" ht="24.95" customHeight="1"/>
    <row r="727" ht="24.95" customHeight="1"/>
    <row r="728" ht="24.95" customHeight="1"/>
    <row r="729" ht="24.95" customHeight="1"/>
    <row r="730" ht="24.95" customHeight="1"/>
    <row r="731" ht="24.95" customHeight="1"/>
    <row r="732" ht="24.95" customHeight="1"/>
    <row r="733" ht="24.95" customHeight="1"/>
    <row r="734" ht="24.95" customHeight="1"/>
    <row r="735" ht="24.95" customHeight="1"/>
    <row r="736" ht="24.95" customHeight="1"/>
    <row r="737" ht="24.95" customHeight="1"/>
    <row r="745" ht="12" customHeight="1"/>
    <row r="746" ht="12.95" customHeight="1"/>
    <row r="747" ht="24.95" customHeight="1"/>
    <row r="748" ht="24.95" customHeight="1"/>
    <row r="749" ht="24.95" customHeight="1"/>
    <row r="750" ht="24.95" customHeight="1"/>
    <row r="751" ht="24.95" customHeight="1"/>
    <row r="752" ht="24.95" customHeight="1"/>
    <row r="753" ht="24.95" customHeight="1"/>
    <row r="754" ht="24.95" customHeight="1"/>
    <row r="755" ht="24.95" customHeight="1"/>
    <row r="756" ht="24.95" customHeight="1"/>
    <row r="757" ht="24.95" customHeight="1"/>
    <row r="758" ht="24.95" customHeight="1"/>
    <row r="759" ht="24.95" customHeight="1"/>
    <row r="760" ht="24.95" customHeight="1"/>
    <row r="761" ht="24.95" customHeight="1"/>
    <row r="762" ht="24.95" customHeight="1"/>
    <row r="763" ht="24.95" customHeight="1"/>
    <row r="771" ht="12" customHeight="1"/>
    <row r="772" ht="12.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88" ht="24.95" customHeight="1"/>
    <row r="789" ht="24.95" customHeight="1"/>
    <row r="797" ht="12" customHeight="1"/>
    <row r="798" ht="12.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14" ht="24.95" customHeight="1"/>
    <row r="815" ht="24.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0" ht="24.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12" customHeight="1"/>
    <row r="901" ht="12.95" customHeight="1"/>
    <row r="902" ht="12" customHeight="1"/>
    <row r="903" ht="12.95" customHeight="1"/>
    <row r="904" ht="24.95" customHeight="1"/>
    <row r="905" ht="24.95" customHeight="1"/>
    <row r="906" ht="24.95" customHeight="1"/>
    <row r="907" ht="24.95" customHeight="1"/>
    <row r="908" ht="24.95" customHeight="1"/>
    <row r="909" ht="24.95" customHeight="1"/>
    <row r="910" ht="24.95" customHeight="1"/>
    <row r="911" ht="12" customHeight="1"/>
    <row r="912" ht="12.95" customHeight="1"/>
    <row r="913" ht="24.95" customHeight="1"/>
    <row r="914" ht="12" customHeight="1"/>
    <row r="915" ht="12.95" customHeight="1"/>
    <row r="916" ht="24.95" customHeight="1"/>
    <row r="917" ht="12" customHeight="1"/>
    <row r="918" ht="12.95" customHeight="1"/>
    <row r="919" ht="24.95" customHeight="1"/>
    <row r="920" ht="12" customHeight="1"/>
    <row r="921" ht="12.95" customHeight="1"/>
    <row r="929" ht="12" customHeight="1"/>
    <row r="930" ht="12.95" customHeight="1"/>
    <row r="931" ht="24.95" customHeight="1"/>
    <row r="932" ht="24.95" customHeight="1"/>
    <row r="933" ht="24.95" customHeight="1"/>
    <row r="934" ht="24.95" customHeight="1"/>
    <row r="935" ht="24.95" customHeight="1"/>
    <row r="936" ht="24.95" customHeight="1"/>
    <row r="941" ht="24.95" customHeight="1"/>
    <row r="942" ht="12" customHeight="1"/>
    <row r="943" ht="12.95" customHeight="1"/>
    <row r="944" ht="12" customHeight="1"/>
    <row r="945" ht="12.95" customHeight="1"/>
    <row r="946" ht="12" customHeight="1"/>
    <row r="947" ht="12.95" customHeight="1"/>
    <row r="948" ht="12" customHeight="1"/>
    <row r="949" ht="12.95" customHeight="1"/>
    <row r="950" ht="24.95" customHeight="1"/>
    <row r="951" ht="12" customHeight="1"/>
    <row r="952" ht="12.95" customHeight="1"/>
    <row r="953" ht="24.95" customHeight="1"/>
    <row r="954" ht="24.95" customHeight="1"/>
    <row r="1125" ht="24.95" customHeight="1"/>
    <row r="1126" ht="13.9" customHeight="1"/>
    <row r="1127" ht="13.9" customHeight="1"/>
    <row r="1128" ht="24.95" customHeight="1"/>
    <row r="1129" ht="24.95" customHeight="1"/>
    <row r="1130" ht="24.95" customHeight="1"/>
    <row r="1131" ht="24.95" customHeight="1"/>
    <row r="1132" ht="24.95" customHeight="1"/>
    <row r="1133" ht="24.95" customHeight="1"/>
    <row r="1134" ht="24.95" customHeight="1"/>
    <row r="1135" ht="24.95" customHeight="1"/>
    <row r="1136" ht="24.95" customHeight="1"/>
    <row r="1137" ht="24.95" customHeight="1"/>
    <row r="1138" ht="24.95" customHeight="1"/>
    <row r="1139" ht="24.95" customHeight="1"/>
    <row r="1140" ht="24.95" customHeight="1"/>
    <row r="1141" ht="24.95" customHeight="1"/>
    <row r="1142" ht="24.95" customHeight="1"/>
    <row r="1143" ht="24.95" customHeight="1"/>
    <row r="1144" ht="24.95" customHeight="1"/>
    <row r="1145" ht="24.95" customHeight="1"/>
    <row r="1146" ht="24.95" customHeight="1"/>
    <row r="1147" ht="24.95" customHeight="1"/>
    <row r="1148" ht="24.95" customHeight="1"/>
    <row r="1149" ht="24.95" customHeight="1"/>
    <row r="1150" ht="24.95" customHeight="1"/>
    <row r="1151" ht="24.95" customHeight="1"/>
    <row r="1152" ht="24.95" customHeight="1"/>
    <row r="1153" ht="24.95" customHeight="1"/>
    <row r="1154" ht="24.95" customHeight="1"/>
    <row r="1155" ht="24.95" customHeight="1"/>
    <row r="1156" ht="24.95" customHeight="1"/>
    <row r="1157" ht="24.95" customHeight="1"/>
    <row r="1158" ht="24.95" customHeight="1"/>
    <row r="1159" ht="24.95" customHeight="1"/>
    <row r="1160" ht="24.95" customHeight="1"/>
    <row r="1161" ht="24.95" customHeight="1"/>
    <row r="1162" ht="24.95" customHeight="1"/>
    <row r="1163" ht="24.95" customHeight="1"/>
    <row r="1164" ht="24.95" customHeight="1"/>
    <row r="1165" ht="24.9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sheetData>
  <mergeCells count="13">
    <mergeCell ref="D5:E5"/>
    <mergeCell ref="F5:G5"/>
    <mergeCell ref="H5:I5"/>
    <mergeCell ref="J5:K5"/>
    <mergeCell ref="L5:M5"/>
    <mergeCell ref="D2:K2"/>
    <mergeCell ref="L2:O2"/>
    <mergeCell ref="H3:I3"/>
    <mergeCell ref="J3:K3"/>
    <mergeCell ref="H4:I4"/>
    <mergeCell ref="J4:K4"/>
    <mergeCell ref="L4:M4"/>
    <mergeCell ref="N4:O4"/>
  </mergeCells>
  <printOptions horizontalCentered="1" verticalCentered="1"/>
  <pageMargins left="0.33300000000000002" right="0.5" top="0.25" bottom="0.46" header="0.5" footer="0.5"/>
  <pageSetup paperSize="5" scale="94" orientation="landscape" horizontalDpi="300" verticalDpi="300" r:id="rId1"/>
  <headerFooter alignWithMargins="0"/>
  <rowBreaks count="26" manualBreakCount="26">
    <brk id="25" max="16383" man="1"/>
    <brk id="50" max="16383" man="1"/>
    <brk id="75" max="16383" man="1"/>
    <brk id="100" max="16383" man="1"/>
    <brk id="126" max="16383" man="1"/>
    <brk id="152" max="16383" man="1"/>
    <brk id="179" max="16383" man="1"/>
    <brk id="205" max="16383" man="1"/>
    <brk id="231" max="16383" man="1"/>
    <brk id="257" max="16383" man="1"/>
    <brk id="288" max="16383" man="1"/>
    <brk id="313" max="16383" man="1"/>
    <brk id="339" max="16383" man="1"/>
    <brk id="365" max="16383" man="1"/>
    <brk id="391" max="16383" man="1"/>
    <brk id="417" max="16383" man="1"/>
    <brk id="443" max="16383" man="1"/>
    <brk id="469" max="16383" man="1"/>
    <brk id="495" max="16383" man="1"/>
    <brk id="521" max="16383" man="1"/>
    <brk id="547" max="16383" man="1"/>
    <brk id="574" max="16383" man="1"/>
    <brk id="600" max="16383" man="1"/>
    <brk id="626" max="16383" man="1"/>
    <brk id="652" max="16383" man="1"/>
    <brk id="684"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1199"/>
  <sheetViews>
    <sheetView topLeftCell="A3" workbookViewId="0">
      <selection activeCell="D9" sqref="D9"/>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4.95"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23.2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9.5" customHeight="1">
      <c r="A4" s="843"/>
      <c r="B4" s="869" t="s">
        <v>102</v>
      </c>
      <c r="C4" s="842"/>
      <c r="D4" s="844"/>
      <c r="E4" s="841"/>
      <c r="F4" s="844"/>
      <c r="G4" s="841"/>
      <c r="H4" s="1201" t="s">
        <v>92</v>
      </c>
      <c r="I4" s="1202"/>
      <c r="J4" s="1201" t="s">
        <v>93</v>
      </c>
      <c r="K4" s="1202"/>
      <c r="L4" s="1201" t="s">
        <v>94</v>
      </c>
      <c r="M4" s="1202"/>
      <c r="N4" s="1201" t="s">
        <v>95</v>
      </c>
      <c r="O4" s="1205"/>
    </row>
    <row r="5" spans="1:15" ht="22.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24.95" customHeight="1" thickTop="1">
      <c r="A6" s="881" t="s">
        <v>1151</v>
      </c>
      <c r="B6" s="850"/>
      <c r="C6" s="851">
        <v>23</v>
      </c>
      <c r="D6" s="852"/>
      <c r="E6" s="858"/>
      <c r="F6" s="852"/>
      <c r="G6" s="853"/>
      <c r="H6" s="852"/>
      <c r="I6" s="853"/>
      <c r="J6" s="852"/>
      <c r="K6" s="853"/>
      <c r="L6" s="852"/>
      <c r="M6" s="853"/>
      <c r="N6" s="852"/>
      <c r="O6" s="855"/>
    </row>
    <row r="7" spans="1:15" ht="24.95" customHeight="1">
      <c r="A7" s="857" t="s">
        <v>1152</v>
      </c>
      <c r="B7" s="850"/>
      <c r="C7" s="851" t="s">
        <v>1161</v>
      </c>
      <c r="D7" s="1088">
        <v>665000</v>
      </c>
      <c r="E7" s="1089"/>
      <c r="F7" s="1088">
        <v>652000</v>
      </c>
      <c r="G7" s="1089"/>
      <c r="H7" s="1088"/>
      <c r="I7" s="1089"/>
      <c r="J7" s="1088">
        <v>652000</v>
      </c>
      <c r="K7" s="1089"/>
      <c r="L7" s="1088">
        <v>617362</v>
      </c>
      <c r="M7" s="1089"/>
      <c r="N7" s="1090">
        <f t="shared" ref="N7:N8" si="0">J7-L7</f>
        <v>34638</v>
      </c>
      <c r="O7" s="855"/>
    </row>
    <row r="8" spans="1:15" ht="24.95" customHeight="1">
      <c r="A8" s="883" t="s">
        <v>1153</v>
      </c>
      <c r="B8" s="850"/>
      <c r="C8" s="851" t="s">
        <v>1162</v>
      </c>
      <c r="D8" s="1088">
        <v>2242200</v>
      </c>
      <c r="E8" s="1089"/>
      <c r="F8" s="1088">
        <v>2157000</v>
      </c>
      <c r="G8" s="1089"/>
      <c r="H8" s="1088"/>
      <c r="I8" s="1089"/>
      <c r="J8" s="1088">
        <f>2157000+7796</f>
        <v>2164796</v>
      </c>
      <c r="K8" s="1089"/>
      <c r="L8" s="1088">
        <f>2153311-15000</f>
        <v>2138311</v>
      </c>
      <c r="M8" s="1089"/>
      <c r="N8" s="1100">
        <f t="shared" si="0"/>
        <v>26485</v>
      </c>
      <c r="O8" s="855"/>
    </row>
    <row r="9" spans="1:15" ht="24.95" customHeight="1">
      <c r="A9" s="857" t="s">
        <v>1315</v>
      </c>
      <c r="B9" s="850"/>
      <c r="C9" s="851" t="s">
        <v>1370</v>
      </c>
      <c r="D9" s="1088">
        <v>7200</v>
      </c>
      <c r="E9" s="1095"/>
      <c r="F9" s="1088">
        <v>7200</v>
      </c>
      <c r="G9" s="1089"/>
      <c r="H9" s="1088"/>
      <c r="I9" s="1089"/>
      <c r="J9" s="1088">
        <v>7200</v>
      </c>
      <c r="K9" s="1089"/>
      <c r="L9" s="1088">
        <v>5223</v>
      </c>
      <c r="M9" s="1089"/>
      <c r="N9" s="1100">
        <f t="shared" ref="N9:N11" si="1">J9-L9</f>
        <v>1977</v>
      </c>
      <c r="O9" s="855"/>
    </row>
    <row r="10" spans="1:15" ht="24.95" customHeight="1">
      <c r="A10" s="857" t="s">
        <v>1221</v>
      </c>
      <c r="B10" s="850"/>
      <c r="C10" s="851" t="s">
        <v>1222</v>
      </c>
      <c r="D10" s="1088">
        <v>20000</v>
      </c>
      <c r="E10" s="1095"/>
      <c r="F10" s="1088">
        <v>20000</v>
      </c>
      <c r="G10" s="1089"/>
      <c r="H10" s="1088"/>
      <c r="I10" s="1089"/>
      <c r="J10" s="1088">
        <v>20000</v>
      </c>
      <c r="K10" s="1089"/>
      <c r="L10" s="1088">
        <v>20000</v>
      </c>
      <c r="M10" s="1089"/>
      <c r="N10" s="1100">
        <f t="shared" si="1"/>
        <v>0</v>
      </c>
      <c r="O10" s="855"/>
    </row>
    <row r="11" spans="1:15" ht="24.95" customHeight="1">
      <c r="A11" s="849" t="s">
        <v>1321</v>
      </c>
      <c r="B11" s="893"/>
      <c r="C11" s="851"/>
      <c r="D11" s="1088">
        <v>15000</v>
      </c>
      <c r="E11" s="1089"/>
      <c r="F11" s="1088">
        <v>15000</v>
      </c>
      <c r="G11" s="1095"/>
      <c r="H11" s="1088"/>
      <c r="I11" s="1089"/>
      <c r="J11" s="1088">
        <v>15000</v>
      </c>
      <c r="K11" s="1089"/>
      <c r="L11" s="1088">
        <v>15000</v>
      </c>
      <c r="M11" s="1089"/>
      <c r="N11" s="1100">
        <f t="shared" si="1"/>
        <v>0</v>
      </c>
      <c r="O11" s="855"/>
    </row>
    <row r="12" spans="1:15" ht="24.95" customHeight="1">
      <c r="A12" s="849"/>
      <c r="B12" s="893"/>
      <c r="C12" s="851"/>
      <c r="D12" s="852"/>
      <c r="E12" s="853"/>
      <c r="F12" s="852"/>
      <c r="G12" s="858"/>
      <c r="H12" s="852"/>
      <c r="I12" s="853"/>
      <c r="J12" s="852"/>
      <c r="K12" s="853"/>
      <c r="L12" s="852"/>
      <c r="M12" s="853"/>
      <c r="N12" s="885"/>
      <c r="O12" s="855"/>
    </row>
    <row r="13" spans="1:15" ht="24.95" customHeight="1">
      <c r="A13" s="849"/>
      <c r="B13" s="850"/>
      <c r="C13" s="851"/>
      <c r="D13" s="852"/>
      <c r="E13" s="858"/>
      <c r="F13" s="852"/>
      <c r="G13" s="858"/>
      <c r="H13" s="852"/>
      <c r="I13" s="853"/>
      <c r="J13" s="852"/>
      <c r="K13" s="858"/>
      <c r="L13" s="852"/>
      <c r="M13" s="858"/>
      <c r="N13" s="885"/>
      <c r="O13" s="855"/>
    </row>
    <row r="14" spans="1:15" ht="24.95" customHeight="1">
      <c r="A14" s="857"/>
      <c r="B14" s="850"/>
      <c r="C14" s="851"/>
      <c r="D14" s="852"/>
      <c r="E14" s="853"/>
      <c r="F14" s="852"/>
      <c r="G14" s="853"/>
      <c r="H14" s="852"/>
      <c r="I14" s="853"/>
      <c r="J14" s="852"/>
      <c r="K14" s="853"/>
      <c r="L14" s="852"/>
      <c r="M14" s="853"/>
      <c r="N14" s="854"/>
      <c r="O14" s="855"/>
    </row>
    <row r="15" spans="1:15" ht="24.95" customHeight="1">
      <c r="A15" s="881"/>
      <c r="B15" s="893"/>
      <c r="C15" s="851"/>
      <c r="D15" s="852"/>
      <c r="E15" s="858"/>
      <c r="F15" s="852"/>
      <c r="G15" s="853"/>
      <c r="H15" s="852"/>
      <c r="I15" s="853"/>
      <c r="J15" s="852"/>
      <c r="K15" s="853"/>
      <c r="L15" s="852"/>
      <c r="M15" s="853"/>
      <c r="N15" s="885"/>
      <c r="O15" s="855"/>
    </row>
    <row r="16" spans="1:15" ht="24.95" customHeight="1">
      <c r="A16" s="857"/>
      <c r="B16" s="850"/>
      <c r="C16" s="851"/>
      <c r="D16" s="852"/>
      <c r="E16" s="853"/>
      <c r="F16" s="852"/>
      <c r="G16" s="858"/>
      <c r="H16" s="852"/>
      <c r="I16" s="853"/>
      <c r="J16" s="852"/>
      <c r="K16" s="858"/>
      <c r="L16" s="852"/>
      <c r="M16" s="858"/>
      <c r="N16" s="885"/>
      <c r="O16" s="855"/>
    </row>
    <row r="17" spans="1:15" ht="24.95" customHeight="1">
      <c r="A17" s="883"/>
      <c r="B17" s="850"/>
      <c r="C17" s="851"/>
      <c r="D17" s="852"/>
      <c r="E17" s="853"/>
      <c r="F17" s="852"/>
      <c r="G17" s="858"/>
      <c r="H17" s="852"/>
      <c r="I17" s="853"/>
      <c r="J17" s="852"/>
      <c r="K17" s="853"/>
      <c r="L17" s="852"/>
      <c r="M17" s="853"/>
      <c r="N17" s="885"/>
      <c r="O17" s="855"/>
    </row>
    <row r="18" spans="1:15" ht="24.95" customHeight="1">
      <c r="A18" s="857"/>
      <c r="B18" s="850"/>
      <c r="C18" s="851"/>
      <c r="D18" s="852"/>
      <c r="E18" s="858"/>
      <c r="F18" s="852"/>
      <c r="G18" s="858"/>
      <c r="H18" s="852"/>
      <c r="I18" s="853"/>
      <c r="J18" s="852"/>
      <c r="K18" s="858"/>
      <c r="L18" s="852"/>
      <c r="M18" s="858"/>
      <c r="N18" s="885"/>
      <c r="O18" s="855"/>
    </row>
    <row r="19" spans="1:15" ht="24.95" customHeight="1">
      <c r="A19" s="857"/>
      <c r="B19" s="850"/>
      <c r="C19" s="851"/>
      <c r="D19" s="852"/>
      <c r="E19" s="853"/>
      <c r="F19" s="852"/>
      <c r="G19" s="853"/>
      <c r="H19" s="852"/>
      <c r="I19" s="853"/>
      <c r="J19" s="852"/>
      <c r="K19" s="853"/>
      <c r="L19" s="852"/>
      <c r="M19" s="853"/>
      <c r="N19" s="854"/>
      <c r="O19" s="855"/>
    </row>
    <row r="20" spans="1:15" ht="24.95" customHeight="1">
      <c r="A20" s="857"/>
      <c r="B20" s="850"/>
      <c r="C20" s="851"/>
      <c r="D20" s="852"/>
      <c r="E20" s="853"/>
      <c r="F20" s="852"/>
      <c r="G20" s="853"/>
      <c r="H20" s="852"/>
      <c r="I20" s="853"/>
      <c r="J20" s="852"/>
      <c r="K20" s="853"/>
      <c r="L20" s="852"/>
      <c r="M20" s="853"/>
      <c r="N20" s="885"/>
      <c r="O20" s="855"/>
    </row>
    <row r="21" spans="1:15" ht="24.95" customHeight="1">
      <c r="A21" s="857"/>
      <c r="B21" s="850"/>
      <c r="C21" s="851"/>
      <c r="D21" s="852"/>
      <c r="E21" s="858"/>
      <c r="F21" s="852"/>
      <c r="G21" s="858"/>
      <c r="H21" s="852"/>
      <c r="I21" s="853"/>
      <c r="J21" s="852"/>
      <c r="K21" s="858"/>
      <c r="L21" s="852"/>
      <c r="M21" s="858"/>
      <c r="N21" s="885"/>
      <c r="O21" s="855"/>
    </row>
    <row r="22" spans="1:15" ht="24.95" customHeight="1">
      <c r="A22" s="857"/>
      <c r="B22" s="850"/>
      <c r="C22" s="851"/>
      <c r="D22" s="852"/>
      <c r="E22" s="858"/>
      <c r="F22" s="852"/>
      <c r="G22" s="858"/>
      <c r="H22" s="852"/>
      <c r="I22" s="858"/>
      <c r="J22" s="852"/>
      <c r="K22" s="858"/>
      <c r="L22" s="852"/>
      <c r="M22" s="858"/>
      <c r="N22" s="885"/>
      <c r="O22" s="855"/>
    </row>
    <row r="23" spans="1:15" ht="24.95" customHeight="1" thickBot="1">
      <c r="A23" s="874"/>
      <c r="B23" s="859"/>
      <c r="C23" s="892"/>
      <c r="D23" s="861"/>
      <c r="E23" s="862"/>
      <c r="F23" s="861"/>
      <c r="G23" s="862"/>
      <c r="H23" s="861"/>
      <c r="I23" s="862"/>
      <c r="J23" s="861"/>
      <c r="K23" s="862"/>
      <c r="L23" s="861"/>
      <c r="M23" s="862"/>
      <c r="N23" s="863"/>
      <c r="O23" s="864"/>
    </row>
    <row r="24" spans="1:15" ht="22.9" customHeight="1" thickTop="1">
      <c r="F24" s="865" t="s">
        <v>1266</v>
      </c>
    </row>
    <row r="25" spans="1:15" ht="22.9" customHeight="1"/>
    <row r="26" spans="1:15" ht="24.95" customHeight="1">
      <c r="D26" s="866">
        <f>SUM(D6:D23)</f>
        <v>2949400</v>
      </c>
      <c r="E26" s="866"/>
      <c r="F26" s="866">
        <f>SUM(F6:F23)</f>
        <v>2851200</v>
      </c>
      <c r="G26" s="866"/>
      <c r="H26" s="866">
        <f>SUM(H6:H23)</f>
        <v>0</v>
      </c>
      <c r="I26" s="866"/>
      <c r="J26" s="866">
        <f>SUM(J6:J23)</f>
        <v>2858996</v>
      </c>
      <c r="K26" s="866"/>
      <c r="L26" s="866">
        <f>SUM(L6:L23)</f>
        <v>2795896</v>
      </c>
      <c r="M26" s="866"/>
      <c r="N26" s="866">
        <f>SUM(N6:N23)</f>
        <v>63100</v>
      </c>
    </row>
    <row r="27" spans="1:15" ht="22.9" customHeight="1">
      <c r="C27" s="867" t="s">
        <v>960</v>
      </c>
      <c r="D27" s="866">
        <f>D11</f>
        <v>15000</v>
      </c>
      <c r="E27" s="866"/>
      <c r="F27" s="866">
        <f>F11</f>
        <v>15000</v>
      </c>
      <c r="G27" s="866"/>
      <c r="H27" s="866">
        <f>H11</f>
        <v>0</v>
      </c>
      <c r="I27" s="866"/>
      <c r="J27" s="866">
        <f>J11</f>
        <v>15000</v>
      </c>
      <c r="K27" s="866"/>
      <c r="L27" s="866">
        <f>L11</f>
        <v>15000</v>
      </c>
      <c r="M27" s="866"/>
      <c r="N27" s="866">
        <f>N11</f>
        <v>0</v>
      </c>
    </row>
    <row r="28" spans="1:15">
      <c r="C28" s="867" t="s">
        <v>961</v>
      </c>
      <c r="D28" s="866">
        <f>D7+D8+D9+D10</f>
        <v>2934400</v>
      </c>
      <c r="E28" s="866"/>
      <c r="F28" s="866">
        <f>F7+F8+F9+F10</f>
        <v>2836200</v>
      </c>
      <c r="G28" s="866"/>
      <c r="H28" s="866">
        <f>H7+H8+H9+H10</f>
        <v>0</v>
      </c>
      <c r="I28" s="866"/>
      <c r="J28" s="866">
        <f>J7+J8+J9+J10</f>
        <v>2843996</v>
      </c>
      <c r="K28" s="866"/>
      <c r="L28" s="866">
        <f>L7+L8+L9+L10</f>
        <v>2780896</v>
      </c>
      <c r="M28" s="866"/>
      <c r="N28" s="866">
        <f>N7+N8+N9+N10</f>
        <v>63100</v>
      </c>
    </row>
    <row r="29" spans="1:15" ht="13.9" customHeight="1">
      <c r="D29" s="866">
        <f>D26-D27-D28</f>
        <v>0</v>
      </c>
      <c r="E29" s="866"/>
      <c r="F29" s="866">
        <f>F26-F27-F28</f>
        <v>0</v>
      </c>
      <c r="G29" s="866"/>
      <c r="H29" s="866">
        <f>H26-H27-H28</f>
        <v>0</v>
      </c>
      <c r="I29" s="866"/>
      <c r="J29" s="866">
        <f>J26-J27-J28</f>
        <v>0</v>
      </c>
      <c r="K29" s="866"/>
      <c r="L29" s="866">
        <f>L26-L27-L28</f>
        <v>0</v>
      </c>
      <c r="M29" s="866"/>
      <c r="N29" s="866">
        <f>N26-N27-N28</f>
        <v>0</v>
      </c>
    </row>
    <row r="30" spans="1:15" ht="13.9" customHeight="1"/>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2.9" customHeight="1"/>
    <row r="50" ht="22.9" customHeight="1"/>
    <row r="51" ht="22.9" customHeight="1"/>
    <row r="52" ht="22.9" customHeight="1"/>
    <row r="53" ht="13.9" customHeight="1"/>
    <row r="54" ht="13.9" customHeight="1"/>
    <row r="55" ht="13.9"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2.9" customHeight="1"/>
    <row r="75" ht="22.9" customHeight="1"/>
    <row r="76" ht="24.95" customHeight="1"/>
    <row r="77" ht="22.9" customHeight="1"/>
    <row r="78" ht="13.9" customHeight="1"/>
    <row r="79" ht="13.9" customHeight="1"/>
    <row r="80" ht="13.9"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2.9" customHeight="1"/>
    <row r="100" ht="22.9" customHeight="1"/>
    <row r="101" ht="24.95" customHeight="1"/>
    <row r="102" ht="22.9" customHeight="1"/>
    <row r="103" ht="13.9" customHeight="1"/>
    <row r="104" ht="13.9" customHeight="1"/>
    <row r="105" ht="13.9"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15" customHeight="1"/>
    <row r="125" ht="9.9499999999999993" customHeight="1"/>
    <row r="126" ht="22.9" customHeight="1"/>
    <row r="127" ht="24.95" customHeight="1"/>
    <row r="128" ht="22.9" customHeight="1"/>
    <row r="129" ht="13.9" customHeight="1"/>
    <row r="130" ht="13.9" customHeight="1"/>
    <row r="131" ht="13.9"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15" customHeight="1"/>
    <row r="151" ht="12" customHeight="1"/>
    <row r="152" ht="22.9" customHeight="1"/>
    <row r="153" ht="22.9" customHeight="1"/>
    <row r="154" ht="22.9" customHeight="1"/>
    <row r="155" ht="13.9" customHeight="1"/>
    <row r="156" ht="13.9" customHeight="1"/>
    <row r="157" ht="13.9" customHeight="1"/>
    <row r="158" ht="12" customHeight="1"/>
    <row r="159" ht="12.95" customHeight="1"/>
    <row r="160" ht="12" customHeight="1"/>
    <row r="161" ht="12.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2.9" customHeight="1"/>
    <row r="179" ht="22.9" customHeight="1"/>
    <row r="180" ht="24.95" customHeight="1"/>
    <row r="181" ht="22.9" customHeight="1"/>
    <row r="182" ht="13.9" customHeight="1"/>
    <row r="183" ht="13.9" customHeight="1"/>
    <row r="184" ht="13.9"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12" customHeight="1"/>
    <row r="200" ht="12.95" customHeight="1"/>
    <row r="201" ht="24.95" customHeight="1"/>
    <row r="202" ht="24.95" customHeight="1"/>
    <row r="203" ht="24.95" customHeight="1"/>
    <row r="204" ht="22.9" customHeight="1"/>
    <row r="205" ht="22.9" customHeight="1"/>
    <row r="206" ht="24.95" customHeight="1"/>
    <row r="207" ht="22.9" customHeight="1"/>
    <row r="208" ht="13.9" customHeight="1"/>
    <row r="209" ht="13.9" customHeight="1"/>
    <row r="210" ht="13.9" customHeight="1"/>
    <row r="211" ht="12" customHeight="1"/>
    <row r="212" ht="12.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2.9" customHeight="1"/>
    <row r="231" ht="22.9" customHeight="1"/>
    <row r="232" ht="24.95" customHeight="1"/>
    <row r="233" ht="22.9" customHeight="1"/>
    <row r="234" ht="13.9" customHeight="1"/>
    <row r="235" ht="13.9" customHeight="1"/>
    <row r="236" ht="13.9" customHeight="1"/>
    <row r="237" ht="12" customHeight="1"/>
    <row r="238" ht="12.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8" ht="24.95" customHeight="1"/>
    <row r="260" ht="13.9" customHeight="1"/>
    <row r="261" ht="13.9" customHeight="1"/>
    <row r="262" ht="13.9" customHeight="1"/>
    <row r="263" ht="12" customHeight="1"/>
    <row r="264" ht="12.95" customHeight="1"/>
    <row r="265" ht="24.95" customHeight="1"/>
    <row r="266" ht="12" customHeight="1"/>
    <row r="267" ht="12.95" customHeight="1"/>
    <row r="268" ht="22.9" customHeight="1"/>
    <row r="269" ht="12" customHeight="1"/>
    <row r="270" ht="12.95" customHeight="1"/>
    <row r="271" ht="12" customHeight="1"/>
    <row r="272" ht="12.95" customHeight="1"/>
    <row r="273" ht="21" customHeight="1"/>
    <row r="274" ht="21" customHeight="1"/>
    <row r="275" ht="21" customHeight="1"/>
    <row r="276" ht="21" customHeight="1"/>
    <row r="277" ht="21" customHeight="1"/>
    <row r="278" ht="12" customHeight="1"/>
    <row r="279" ht="12.95" customHeight="1"/>
    <row r="280" ht="22.9" customHeight="1"/>
    <row r="281" ht="22.9" customHeight="1"/>
    <row r="282" ht="22.9" customHeight="1"/>
    <row r="283" ht="22.9" customHeight="1"/>
    <row r="284" ht="21" customHeight="1"/>
    <row r="285" ht="12" customHeight="1"/>
    <row r="286" ht="12.95" customHeight="1"/>
    <row r="288" ht="9.9499999999999993" customHeight="1"/>
    <row r="289"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4"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15" customHeight="1"/>
    <row r="338" ht="15" customHeight="1"/>
    <row r="339" ht="15" customHeight="1"/>
    <row r="340" ht="24.95" customHeight="1"/>
    <row r="341" ht="24.95" customHeight="1"/>
    <row r="342" ht="13.9" customHeight="1"/>
    <row r="343" ht="13.9" customHeight="1"/>
    <row r="344" ht="13.9"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15" customHeight="1"/>
    <row r="364" ht="15" customHeight="1"/>
    <row r="365" ht="15" customHeight="1"/>
    <row r="366" ht="24.95" customHeight="1"/>
    <row r="367" ht="24.95" customHeight="1"/>
    <row r="368" ht="13.9" customHeight="1"/>
    <row r="369" ht="13.9" customHeight="1"/>
    <row r="370" ht="13.9"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15" customHeight="1"/>
    <row r="390" ht="15" customHeight="1"/>
    <row r="391" ht="15" customHeight="1"/>
    <row r="392" ht="24.95" customHeight="1"/>
    <row r="393" ht="24.95" customHeight="1"/>
    <row r="394" ht="13.9" customHeight="1"/>
    <row r="395" ht="13.9" customHeight="1"/>
    <row r="396" ht="13.9"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15" customHeight="1"/>
    <row r="416" ht="15" customHeight="1"/>
    <row r="417" ht="15" customHeight="1"/>
    <row r="418" ht="24.95" customHeight="1"/>
    <row r="419" ht="24.95" customHeight="1"/>
    <row r="420" ht="13.9" customHeight="1"/>
    <row r="421" ht="13.9" customHeight="1"/>
    <row r="422" ht="13.9" customHeight="1"/>
    <row r="423" ht="24.95" customHeight="1"/>
    <row r="424" ht="12" customHeight="1"/>
    <row r="425" ht="12.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15" customHeight="1"/>
    <row r="442" ht="15" customHeight="1"/>
    <row r="443" ht="15" customHeight="1"/>
    <row r="444" ht="24.95" customHeight="1"/>
    <row r="445" ht="24.95" customHeight="1"/>
    <row r="446" ht="13.9" customHeight="1"/>
    <row r="447" ht="13.9" customHeight="1"/>
    <row r="448" ht="13.9" customHeight="1"/>
    <row r="449" ht="12" customHeight="1"/>
    <row r="450" ht="12.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15" customHeight="1"/>
    <row r="468" ht="15" customHeight="1"/>
    <row r="469" ht="15" customHeight="1"/>
    <row r="470" ht="24.95" customHeight="1"/>
    <row r="471" ht="24.95" customHeight="1"/>
    <row r="472" ht="13.9" customHeight="1"/>
    <row r="473" ht="13.9" customHeight="1"/>
    <row r="474" ht="13.9"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15" customHeight="1"/>
    <row r="494" ht="15" customHeight="1"/>
    <row r="495" ht="15" customHeight="1"/>
    <row r="496" ht="24.95" customHeight="1"/>
    <row r="497" ht="24.95" customHeight="1"/>
    <row r="498" ht="13.9" customHeight="1"/>
    <row r="499" ht="13.9" customHeight="1"/>
    <row r="500" ht="13.9" customHeight="1"/>
    <row r="501" ht="12" customHeight="1"/>
    <row r="502" ht="12.95" customHeight="1"/>
    <row r="503" ht="24.95" customHeight="1"/>
    <row r="504" ht="24.95" customHeight="1"/>
    <row r="505" ht="24.95" customHeight="1"/>
    <row r="506" ht="24.95" customHeight="1"/>
    <row r="507" ht="24.95" customHeight="1"/>
    <row r="508" ht="24.95" customHeight="1"/>
    <row r="509" ht="24.95" customHeight="1"/>
    <row r="510" ht="24.95" customHeight="1"/>
    <row r="511" ht="24.95" customHeight="1"/>
    <row r="512" ht="24.95" customHeight="1"/>
    <row r="513" ht="24.95" customHeight="1"/>
    <row r="514" ht="24.95" customHeight="1"/>
    <row r="515" ht="24.95" customHeight="1"/>
    <row r="516" ht="24.95" customHeight="1"/>
    <row r="517" ht="12" customHeight="1"/>
    <row r="518" ht="12.95" customHeight="1"/>
    <row r="519" ht="15" customHeight="1"/>
    <row r="520" ht="15" customHeight="1"/>
    <row r="521" ht="15" customHeight="1"/>
    <row r="522" ht="24.95" customHeight="1"/>
    <row r="523" ht="24.95" customHeight="1"/>
    <row r="524" ht="13.9" customHeight="1"/>
    <row r="525" ht="13.9" customHeight="1"/>
    <row r="526" ht="13.9" customHeight="1"/>
    <row r="527" ht="12" customHeight="1"/>
    <row r="528" ht="12.95" customHeight="1"/>
    <row r="529" ht="24.95" customHeight="1"/>
    <row r="530" ht="24.95" customHeight="1"/>
    <row r="531" ht="24.95" customHeight="1"/>
    <row r="532" ht="24.95" customHeight="1"/>
    <row r="533" ht="24.95" customHeight="1"/>
    <row r="534" ht="24.95" customHeight="1"/>
    <row r="535" ht="24.95" customHeight="1"/>
    <row r="536" ht="24.95" customHeight="1"/>
    <row r="537" ht="24.95" customHeight="1"/>
    <row r="538" ht="24.95" customHeight="1"/>
    <row r="539" ht="24.95" customHeight="1"/>
    <row r="540" ht="24.95" customHeight="1"/>
    <row r="541" ht="24.95" customHeight="1"/>
    <row r="542" ht="24.95" customHeight="1"/>
    <row r="543" ht="24.95" customHeight="1"/>
    <row r="544" ht="24.95" customHeight="1"/>
    <row r="545" ht="24.95" customHeight="1"/>
    <row r="546" ht="24.95" customHeight="1"/>
    <row r="547" ht="12" customHeight="1"/>
    <row r="548" ht="24.95" customHeight="1"/>
    <row r="549" ht="24.95" customHeight="1"/>
    <row r="550" ht="13.9" customHeight="1"/>
    <row r="551" ht="13.9" customHeight="1"/>
    <row r="552" ht="13.9" customHeight="1"/>
    <row r="553" ht="12" customHeight="1"/>
    <row r="554" ht="12.95" customHeight="1"/>
    <row r="555" ht="24.95" customHeight="1"/>
    <row r="556" ht="24.95" customHeight="1"/>
    <row r="557" ht="24.95" customHeight="1"/>
    <row r="558" ht="24.95" customHeight="1"/>
    <row r="559" ht="24.95" customHeight="1"/>
    <row r="560" ht="24.95" customHeight="1"/>
    <row r="561" ht="24.95" customHeight="1"/>
    <row r="562" ht="24.95" customHeight="1"/>
    <row r="563" ht="24.95" customHeight="1"/>
    <row r="564" ht="24.95" customHeight="1"/>
    <row r="565" ht="12" customHeight="1"/>
    <row r="566" ht="12.95" customHeight="1"/>
    <row r="567" ht="24.95" customHeight="1"/>
    <row r="568" ht="24.95" customHeight="1"/>
    <row r="569" ht="24.95" customHeight="1"/>
    <row r="570" ht="24.95" customHeight="1"/>
    <row r="571" ht="24.95" customHeight="1"/>
    <row r="572" ht="15" customHeight="1"/>
    <row r="573" ht="15" customHeight="1"/>
    <row r="574" ht="15" customHeight="1"/>
    <row r="575" ht="24.95" customHeight="1"/>
    <row r="576" ht="24.95" customHeight="1"/>
    <row r="577" ht="13.9" customHeight="1"/>
    <row r="578" ht="13.9" customHeight="1"/>
    <row r="579" ht="13.9" customHeight="1"/>
    <row r="580" ht="24.95" customHeight="1"/>
    <row r="581" ht="24.95" customHeight="1"/>
    <row r="582" ht="24.95" customHeight="1"/>
    <row r="583" ht="24.95" customHeight="1"/>
    <row r="584" ht="24.95" customHeight="1"/>
    <row r="585" ht="24.95" customHeight="1"/>
    <row r="586" ht="24.95" customHeight="1"/>
    <row r="587" ht="24.95" customHeight="1"/>
    <row r="588" ht="24.95" customHeight="1"/>
    <row r="589" ht="24.95" customHeight="1"/>
    <row r="590" ht="24.95" customHeight="1"/>
    <row r="591" ht="24.95" customHeight="1"/>
    <row r="592" ht="24.95" customHeight="1"/>
    <row r="593" ht="24.95" customHeight="1"/>
    <row r="594" ht="24.95" customHeight="1"/>
    <row r="595" ht="24.95" customHeight="1"/>
    <row r="596" ht="24.95" customHeight="1"/>
    <row r="597" ht="24.95" customHeight="1"/>
    <row r="598" ht="15" customHeight="1"/>
    <row r="599" ht="15" customHeight="1"/>
    <row r="600" ht="15" customHeight="1"/>
    <row r="601" ht="24.95" customHeight="1"/>
    <row r="602" ht="24.95" customHeight="1"/>
    <row r="603" ht="13.9" customHeight="1"/>
    <row r="604" ht="13.9" customHeight="1"/>
    <row r="605" ht="13.9" customHeight="1"/>
    <row r="606" ht="24.95" customHeight="1"/>
    <row r="607" ht="24.95" customHeight="1"/>
    <row r="608"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24.95" customHeight="1"/>
    <row r="623" ht="24.95" customHeight="1"/>
    <row r="624" ht="15" customHeight="1"/>
    <row r="625" ht="15" customHeight="1"/>
    <row r="626" ht="15" customHeight="1"/>
    <row r="627" ht="24.95" customHeight="1"/>
    <row r="628" ht="24.95" customHeight="1"/>
    <row r="629" ht="13.9" customHeight="1"/>
    <row r="630" ht="13.9" customHeight="1"/>
    <row r="631" ht="13.9"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24.95" customHeight="1"/>
    <row r="649" ht="24.95" customHeight="1"/>
    <row r="650" ht="15" customHeight="1"/>
    <row r="651" ht="15" customHeight="1"/>
    <row r="652" ht="15" customHeight="1"/>
    <row r="653" ht="24.95" customHeight="1"/>
    <row r="654" ht="24.95" customHeight="1"/>
    <row r="655" ht="13.9" customHeight="1"/>
    <row r="656" ht="13.9" customHeight="1"/>
    <row r="657" ht="13.9" customHeight="1"/>
    <row r="658" ht="24.95" customHeight="1"/>
    <row r="659" ht="24.95" customHeight="1"/>
    <row r="660" ht="12" customHeight="1"/>
    <row r="661" ht="12.95" customHeight="1"/>
    <row r="662" ht="12" customHeight="1"/>
    <row r="663" ht="12.95" customHeight="1"/>
    <row r="664" ht="24.95" customHeight="1"/>
    <row r="665" ht="24.95" customHeight="1"/>
    <row r="666" ht="24.95" customHeight="1"/>
    <row r="667" ht="24.95" customHeight="1"/>
    <row r="668" ht="24.95" customHeight="1"/>
    <row r="669" ht="24.95" customHeight="1"/>
    <row r="670" ht="24.95" customHeight="1"/>
    <row r="671" ht="12" customHeight="1"/>
    <row r="672" ht="12.95" customHeight="1"/>
    <row r="673" ht="24.95" customHeight="1"/>
    <row r="674" ht="12" customHeight="1"/>
    <row r="675" ht="12.95" customHeight="1"/>
    <row r="676" ht="24.95" customHeight="1"/>
    <row r="677" ht="12" customHeight="1"/>
    <row r="678" ht="12.95" customHeight="1"/>
    <row r="679" ht="24.95" customHeight="1"/>
    <row r="680" ht="12" customHeight="1"/>
    <row r="681" ht="12.95" customHeight="1"/>
    <row r="682" ht="15" customHeight="1"/>
    <row r="683" ht="15" customHeight="1"/>
    <row r="684" ht="15" customHeight="1"/>
    <row r="685" ht="24.95" customHeight="1"/>
    <row r="690" ht="12" customHeight="1"/>
    <row r="691" ht="12.95" customHeight="1"/>
    <row r="692" ht="24.95" customHeight="1"/>
    <row r="693" ht="24.95" customHeight="1"/>
    <row r="694" ht="24.95" customHeight="1"/>
    <row r="695" ht="24.95" customHeight="1"/>
    <row r="696" ht="24.95" customHeight="1"/>
    <row r="697" ht="24.95" customHeight="1"/>
    <row r="698" ht="12" customHeight="1"/>
    <row r="699" ht="12.95" customHeight="1"/>
    <row r="700" ht="12" customHeight="1"/>
    <row r="701" ht="12.95" customHeight="1"/>
    <row r="702" ht="24.95" customHeight="1"/>
    <row r="703" ht="12" customHeight="1"/>
    <row r="704" ht="12.95" customHeight="1"/>
    <row r="705" ht="12" customHeight="1"/>
    <row r="706" ht="12.95" customHeight="1"/>
    <row r="707" ht="12" customHeight="1"/>
    <row r="708" ht="12.95" customHeight="1"/>
    <row r="709" ht="12" customHeight="1"/>
    <row r="710" ht="12.95" customHeight="1"/>
    <row r="711" ht="24.95" customHeight="1"/>
    <row r="712" ht="12" customHeight="1"/>
    <row r="713" ht="12.95" customHeight="1"/>
    <row r="714" ht="24.95" customHeight="1"/>
    <row r="715" ht="24.95" customHeight="1"/>
    <row r="719" ht="12" customHeight="1"/>
    <row r="720" ht="12.95" customHeight="1"/>
    <row r="721" ht="24.95" customHeight="1"/>
    <row r="722" ht="24.95" customHeight="1"/>
    <row r="723" ht="24.95" customHeight="1"/>
    <row r="724" ht="24.95" customHeight="1"/>
    <row r="725" ht="24.95" customHeight="1"/>
    <row r="726" ht="24.95" customHeight="1"/>
    <row r="727" ht="24.95" customHeight="1"/>
    <row r="728" ht="24.95" customHeight="1"/>
    <row r="729" ht="24.95" customHeight="1"/>
    <row r="730" ht="24.95" customHeight="1"/>
    <row r="731" ht="24.95" customHeight="1"/>
    <row r="732" ht="24.95" customHeight="1"/>
    <row r="733" ht="24.95" customHeight="1"/>
    <row r="734" ht="24.95" customHeight="1"/>
    <row r="735" ht="24.95" customHeight="1"/>
    <row r="736" ht="24.95" customHeight="1"/>
    <row r="737" ht="24.95" customHeight="1"/>
    <row r="745" ht="12" customHeight="1"/>
    <row r="746" ht="12.95" customHeight="1"/>
    <row r="747" ht="24.95" customHeight="1"/>
    <row r="748" ht="24.95" customHeight="1"/>
    <row r="749" ht="24.95" customHeight="1"/>
    <row r="750" ht="24.95" customHeight="1"/>
    <row r="751" ht="24.95" customHeight="1"/>
    <row r="752" ht="24.95" customHeight="1"/>
    <row r="753" ht="24.95" customHeight="1"/>
    <row r="754" ht="24.95" customHeight="1"/>
    <row r="755" ht="24.95" customHeight="1"/>
    <row r="756" ht="24.95" customHeight="1"/>
    <row r="757" ht="24.95" customHeight="1"/>
    <row r="758" ht="24.95" customHeight="1"/>
    <row r="759" ht="24.95" customHeight="1"/>
    <row r="760" ht="24.95" customHeight="1"/>
    <row r="761" ht="24.95" customHeight="1"/>
    <row r="762" ht="24.95" customHeight="1"/>
    <row r="763" ht="24.95" customHeight="1"/>
    <row r="771" ht="12" customHeight="1"/>
    <row r="772" ht="12.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88" ht="24.95" customHeight="1"/>
    <row r="789" ht="24.95" customHeight="1"/>
    <row r="797" ht="12" customHeight="1"/>
    <row r="798" ht="12.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14" ht="24.95" customHeight="1"/>
    <row r="815" ht="24.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0" ht="24.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8" ht="24.95" customHeight="1"/>
    <row r="899" ht="24.95" customHeight="1"/>
    <row r="900" ht="12" customHeight="1"/>
    <row r="901" ht="12.95" customHeight="1"/>
    <row r="902" ht="12" customHeight="1"/>
    <row r="903" ht="12.95" customHeight="1"/>
    <row r="904" ht="24.95" customHeight="1"/>
    <row r="905" ht="24.95" customHeight="1"/>
    <row r="906" ht="24.95" customHeight="1"/>
    <row r="907" ht="24.95" customHeight="1"/>
    <row r="908" ht="24.95" customHeight="1"/>
    <row r="909" ht="24.95" customHeight="1"/>
    <row r="910" ht="24.95" customHeight="1"/>
    <row r="911" ht="12" customHeight="1"/>
    <row r="912" ht="12.95" customHeight="1"/>
    <row r="913" ht="24.95" customHeight="1"/>
    <row r="914" ht="12" customHeight="1"/>
    <row r="915" ht="12.95" customHeight="1"/>
    <row r="916" ht="24.95" customHeight="1"/>
    <row r="917" ht="12" customHeight="1"/>
    <row r="918" ht="12.95" customHeight="1"/>
    <row r="919" ht="24.95" customHeight="1"/>
    <row r="920" ht="12" customHeight="1"/>
    <row r="921" ht="12.95" customHeight="1"/>
    <row r="929" ht="12" customHeight="1"/>
    <row r="930" ht="12.95" customHeight="1"/>
    <row r="931" ht="24.95" customHeight="1"/>
    <row r="932" ht="24.95" customHeight="1"/>
    <row r="933" ht="24.95" customHeight="1"/>
    <row r="934" ht="24.95" customHeight="1"/>
    <row r="935" ht="24.95" customHeight="1"/>
    <row r="936" ht="24.95" customHeight="1"/>
    <row r="941" ht="24.95" customHeight="1"/>
    <row r="942" ht="12" customHeight="1"/>
    <row r="943" ht="12.95" customHeight="1"/>
    <row r="944" ht="12" customHeight="1"/>
    <row r="945" ht="12.95" customHeight="1"/>
    <row r="946" ht="12" customHeight="1"/>
    <row r="947" ht="12.95" customHeight="1"/>
    <row r="948" ht="12" customHeight="1"/>
    <row r="949" ht="12.95" customHeight="1"/>
    <row r="950" ht="24.95" customHeight="1"/>
    <row r="951" ht="12" customHeight="1"/>
    <row r="952" ht="12.95" customHeight="1"/>
    <row r="953" ht="24.95" customHeight="1"/>
    <row r="954" ht="24.95" customHeight="1"/>
    <row r="1125" ht="24.95" customHeight="1"/>
    <row r="1126" ht="13.9" customHeight="1"/>
    <row r="1127" ht="13.9" customHeight="1"/>
    <row r="1128" ht="24.95" customHeight="1"/>
    <row r="1129" ht="24.95" customHeight="1"/>
    <row r="1130" ht="24.95" customHeight="1"/>
    <row r="1131" ht="24.95" customHeight="1"/>
    <row r="1132" ht="24.95" customHeight="1"/>
    <row r="1133" ht="24.95" customHeight="1"/>
    <row r="1134" ht="24.95" customHeight="1"/>
    <row r="1135" ht="24.95" customHeight="1"/>
    <row r="1136" ht="24.95" customHeight="1"/>
    <row r="1137" ht="24.95" customHeight="1"/>
    <row r="1138" ht="24.95" customHeight="1"/>
    <row r="1139" ht="24.95" customHeight="1"/>
    <row r="1140" ht="24.95" customHeight="1"/>
    <row r="1141" ht="24.95" customHeight="1"/>
    <row r="1142" ht="24.95" customHeight="1"/>
    <row r="1143" ht="24.95" customHeight="1"/>
    <row r="1144" ht="24.95" customHeight="1"/>
    <row r="1145" ht="24.95" customHeight="1"/>
    <row r="1146" ht="24.95" customHeight="1"/>
    <row r="1147" ht="24.95" customHeight="1"/>
    <row r="1148" ht="24.95" customHeight="1"/>
    <row r="1149" ht="24.95" customHeight="1"/>
    <row r="1150" ht="24.95" customHeight="1"/>
    <row r="1151" ht="24.95" customHeight="1"/>
    <row r="1152" ht="24.95" customHeight="1"/>
    <row r="1153" ht="24.95" customHeight="1"/>
    <row r="1154" ht="24.95" customHeight="1"/>
    <row r="1155" ht="24.95" customHeight="1"/>
    <row r="1156" ht="24.95" customHeight="1"/>
    <row r="1157" ht="24.95" customHeight="1"/>
    <row r="1158" ht="24.95" customHeight="1"/>
    <row r="1159" ht="24.95" customHeight="1"/>
    <row r="1160" ht="24.95" customHeight="1"/>
    <row r="1161" ht="24.95" customHeight="1"/>
    <row r="1162" ht="24.95" customHeight="1"/>
    <row r="1163" ht="24.95" customHeight="1"/>
    <row r="1164" ht="24.95" customHeight="1"/>
    <row r="1165" ht="24.9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sheetData>
  <mergeCells count="13">
    <mergeCell ref="D5:E5"/>
    <mergeCell ref="F5:G5"/>
    <mergeCell ref="H5:I5"/>
    <mergeCell ref="J5:K5"/>
    <mergeCell ref="L5:M5"/>
    <mergeCell ref="D2:K2"/>
    <mergeCell ref="L2:O2"/>
    <mergeCell ref="H3:I3"/>
    <mergeCell ref="J3:K3"/>
    <mergeCell ref="H4:I4"/>
    <mergeCell ref="J4:K4"/>
    <mergeCell ref="L4:M4"/>
    <mergeCell ref="N4:O4"/>
  </mergeCells>
  <printOptions horizontalCentered="1" verticalCentered="1"/>
  <pageMargins left="0.33300000000000002" right="0.5" top="0.25" bottom="0.46" header="0.5" footer="0.5"/>
  <pageSetup paperSize="5" scale="94" orientation="landscape" horizontalDpi="300" verticalDpi="300" r:id="rId1"/>
  <headerFooter alignWithMargins="0"/>
  <rowBreaks count="26" manualBreakCount="26">
    <brk id="25" max="16383" man="1"/>
    <brk id="50" max="16383" man="1"/>
    <brk id="75" max="16383" man="1"/>
    <brk id="100" max="16383" man="1"/>
    <brk id="126" max="16383" man="1"/>
    <brk id="152" max="16383" man="1"/>
    <brk id="179" max="16383" man="1"/>
    <brk id="205" max="16383" man="1"/>
    <brk id="231" max="16383" man="1"/>
    <brk id="257" max="16383" man="1"/>
    <brk id="288" max="16383" man="1"/>
    <brk id="313" max="16383" man="1"/>
    <brk id="339" max="16383" man="1"/>
    <brk id="365" max="16383" man="1"/>
    <brk id="391" max="16383" man="1"/>
    <brk id="417" max="16383" man="1"/>
    <brk id="443" max="16383" man="1"/>
    <brk id="469" max="16383" man="1"/>
    <brk id="495" max="16383" man="1"/>
    <brk id="521" max="16383" man="1"/>
    <brk id="547" max="16383" man="1"/>
    <brk id="574" max="16383" man="1"/>
    <brk id="600" max="16383" man="1"/>
    <brk id="626" max="16383" man="1"/>
    <brk id="652" max="16383" man="1"/>
    <brk id="684"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32"/>
  <sheetViews>
    <sheetView topLeftCell="A3" workbookViewId="0">
      <selection activeCell="D13" sqref="D13"/>
    </sheetView>
  </sheetViews>
  <sheetFormatPr defaultColWidth="9.77734375" defaultRowHeight="15"/>
  <cols>
    <col min="1" max="1" width="4.77734375" style="451" customWidth="1"/>
    <col min="2" max="2" width="36.77734375" style="451" customWidth="1"/>
    <col min="3" max="3" width="8.77734375" style="451" customWidth="1"/>
    <col min="4" max="4" width="13.77734375" style="451" customWidth="1"/>
    <col min="5" max="5" width="2.77734375" style="451" customWidth="1"/>
    <col min="6" max="6" width="13.886718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5" ht="22.9" customHeight="1" thickBot="1">
      <c r="A1" s="837"/>
      <c r="B1" s="838"/>
      <c r="C1" s="838"/>
      <c r="D1" s="839" t="s">
        <v>88</v>
      </c>
      <c r="E1" s="838"/>
      <c r="F1" s="839"/>
      <c r="G1" s="838"/>
      <c r="H1" s="838"/>
      <c r="I1" s="838"/>
      <c r="J1" s="838"/>
      <c r="K1" s="838"/>
      <c r="L1" s="838"/>
      <c r="M1" s="838"/>
      <c r="N1" s="838"/>
      <c r="O1" s="838"/>
    </row>
    <row r="2" spans="1:15"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5" ht="18.7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5" ht="18.75" customHeight="1">
      <c r="A4" s="843"/>
      <c r="B4" s="869" t="s">
        <v>102</v>
      </c>
      <c r="C4" s="842"/>
      <c r="D4" s="844"/>
      <c r="E4" s="841"/>
      <c r="F4" s="844"/>
      <c r="G4" s="841"/>
      <c r="H4" s="1201" t="s">
        <v>92</v>
      </c>
      <c r="I4" s="1202"/>
      <c r="J4" s="1201" t="s">
        <v>93</v>
      </c>
      <c r="K4" s="1202"/>
      <c r="L4" s="1201" t="s">
        <v>94</v>
      </c>
      <c r="M4" s="1202"/>
      <c r="N4" s="1201" t="s">
        <v>95</v>
      </c>
      <c r="O4" s="1205"/>
    </row>
    <row r="5" spans="1:15" ht="18"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5" ht="12" customHeight="1" thickTop="1">
      <c r="A6" s="843"/>
      <c r="B6" s="894"/>
      <c r="C6" s="894"/>
      <c r="D6" s="895"/>
      <c r="E6" s="894"/>
      <c r="F6" s="895"/>
      <c r="G6" s="894"/>
      <c r="H6" s="895"/>
      <c r="I6" s="894"/>
      <c r="J6" s="895"/>
      <c r="K6" s="894"/>
      <c r="L6" s="895"/>
      <c r="M6" s="894"/>
      <c r="N6" s="895"/>
      <c r="O6" s="896"/>
    </row>
    <row r="7" spans="1:15" ht="12.95" customHeight="1">
      <c r="A7" s="843"/>
      <c r="B7" s="841" t="s">
        <v>107</v>
      </c>
      <c r="C7" s="897" t="s">
        <v>108</v>
      </c>
      <c r="D7" s="898" t="s">
        <v>108</v>
      </c>
      <c r="E7" s="897" t="s">
        <v>108</v>
      </c>
      <c r="F7" s="898" t="s">
        <v>108</v>
      </c>
      <c r="G7" s="897" t="s">
        <v>108</v>
      </c>
      <c r="H7" s="898" t="s">
        <v>108</v>
      </c>
      <c r="I7" s="897" t="s">
        <v>108</v>
      </c>
      <c r="J7" s="898" t="s">
        <v>108</v>
      </c>
      <c r="K7" s="897" t="s">
        <v>108</v>
      </c>
      <c r="L7" s="898" t="s">
        <v>108</v>
      </c>
      <c r="M7" s="897" t="s">
        <v>108</v>
      </c>
      <c r="N7" s="898" t="s">
        <v>108</v>
      </c>
      <c r="O7" s="899" t="s">
        <v>108</v>
      </c>
    </row>
    <row r="8" spans="1:15" ht="15.75" customHeight="1">
      <c r="A8" s="843"/>
      <c r="B8" s="841" t="s">
        <v>109</v>
      </c>
      <c r="C8" s="894"/>
      <c r="D8" s="895"/>
      <c r="E8" s="894"/>
      <c r="F8" s="895"/>
      <c r="G8" s="894"/>
      <c r="H8" s="895"/>
      <c r="I8" s="894"/>
      <c r="J8" s="895"/>
      <c r="K8" s="894"/>
      <c r="L8" s="895"/>
      <c r="M8" s="894"/>
      <c r="N8" s="895"/>
      <c r="O8" s="896"/>
    </row>
    <row r="9" spans="1:15" ht="12.95" customHeight="1">
      <c r="A9" s="849"/>
      <c r="B9" s="900" t="s">
        <v>115</v>
      </c>
      <c r="C9" s="897" t="s">
        <v>108</v>
      </c>
      <c r="D9" s="898" t="s">
        <v>108</v>
      </c>
      <c r="E9" s="897" t="s">
        <v>108</v>
      </c>
      <c r="F9" s="898"/>
      <c r="G9" s="897" t="s">
        <v>108</v>
      </c>
      <c r="H9" s="898" t="s">
        <v>108</v>
      </c>
      <c r="I9" s="897" t="s">
        <v>108</v>
      </c>
      <c r="J9" s="898" t="s">
        <v>108</v>
      </c>
      <c r="K9" s="897" t="s">
        <v>108</v>
      </c>
      <c r="L9" s="898" t="s">
        <v>108</v>
      </c>
      <c r="M9" s="897" t="s">
        <v>108</v>
      </c>
      <c r="N9" s="898" t="s">
        <v>108</v>
      </c>
      <c r="O9" s="899" t="s">
        <v>108</v>
      </c>
    </row>
    <row r="10" spans="1:15" ht="24.95" customHeight="1">
      <c r="A10" s="849" t="s">
        <v>116</v>
      </c>
      <c r="B10" s="850"/>
      <c r="C10" s="851"/>
      <c r="D10" s="852"/>
      <c r="E10" s="853"/>
      <c r="F10" s="852"/>
      <c r="G10" s="853"/>
      <c r="H10" s="852"/>
      <c r="I10" s="853"/>
      <c r="J10" s="852"/>
      <c r="K10" s="853"/>
      <c r="L10" s="852"/>
      <c r="M10" s="853"/>
      <c r="N10" s="852"/>
      <c r="O10" s="855"/>
    </row>
    <row r="11" spans="1:15" ht="24.95" customHeight="1">
      <c r="A11" s="849" t="s">
        <v>624</v>
      </c>
      <c r="B11" s="850"/>
      <c r="C11" s="873" t="s">
        <v>625</v>
      </c>
      <c r="D11" s="1088"/>
      <c r="E11" s="1089"/>
      <c r="F11" s="1088"/>
      <c r="G11" s="1089"/>
      <c r="H11" s="1088"/>
      <c r="I11" s="1089"/>
      <c r="J11" s="1088"/>
      <c r="K11" s="1089"/>
      <c r="L11" s="1088"/>
      <c r="M11" s="1089"/>
      <c r="N11" s="1088"/>
      <c r="O11" s="855"/>
    </row>
    <row r="12" spans="1:15" ht="24.95" customHeight="1">
      <c r="A12" s="849"/>
      <c r="B12" s="850" t="s">
        <v>99</v>
      </c>
      <c r="C12" s="873" t="s">
        <v>594</v>
      </c>
      <c r="D12" s="1088">
        <v>257901</v>
      </c>
      <c r="E12" s="1089"/>
      <c r="F12" s="1088">
        <v>248937</v>
      </c>
      <c r="G12" s="1089"/>
      <c r="H12" s="1088"/>
      <c r="I12" s="1089"/>
      <c r="J12" s="1088">
        <v>250701</v>
      </c>
      <c r="K12" s="1089"/>
      <c r="L12" s="1088">
        <v>250701</v>
      </c>
      <c r="M12" s="1089"/>
      <c r="N12" s="1088">
        <f>J12-L12</f>
        <v>0</v>
      </c>
      <c r="O12" s="855"/>
    </row>
    <row r="13" spans="1:15" ht="24.95" customHeight="1">
      <c r="A13" s="849"/>
      <c r="B13" s="850" t="s">
        <v>100</v>
      </c>
      <c r="C13" s="873" t="s">
        <v>595</v>
      </c>
      <c r="D13" s="1088">
        <v>83500</v>
      </c>
      <c r="E13" s="1089"/>
      <c r="F13" s="1088">
        <v>83500</v>
      </c>
      <c r="G13" s="1089"/>
      <c r="H13" s="1088"/>
      <c r="I13" s="1089"/>
      <c r="J13" s="1088">
        <v>83500</v>
      </c>
      <c r="K13" s="1089"/>
      <c r="L13" s="1088">
        <v>42091</v>
      </c>
      <c r="M13" s="1089"/>
      <c r="N13" s="1088">
        <f>J13-L13</f>
        <v>41409</v>
      </c>
      <c r="O13" s="855"/>
    </row>
    <row r="14" spans="1:15" ht="24.95" customHeight="1">
      <c r="A14" s="849"/>
      <c r="B14" s="850"/>
      <c r="C14" s="851"/>
      <c r="D14" s="852"/>
      <c r="E14" s="853"/>
      <c r="F14" s="852"/>
      <c r="G14" s="853"/>
      <c r="H14" s="852"/>
      <c r="I14" s="853"/>
      <c r="J14" s="852"/>
      <c r="K14" s="853"/>
      <c r="L14" s="852"/>
      <c r="M14" s="853"/>
      <c r="N14" s="852"/>
      <c r="O14" s="855"/>
    </row>
    <row r="15" spans="1:15" ht="24.95" customHeight="1">
      <c r="A15" s="849"/>
      <c r="B15" s="850"/>
      <c r="C15" s="680"/>
      <c r="D15" s="852"/>
      <c r="E15" s="853"/>
      <c r="F15" s="852"/>
      <c r="G15" s="853"/>
      <c r="H15" s="852"/>
      <c r="I15" s="853"/>
      <c r="J15" s="852"/>
      <c r="K15" s="853"/>
      <c r="L15" s="852"/>
      <c r="M15" s="853"/>
      <c r="N15" s="852"/>
      <c r="O15" s="855"/>
    </row>
    <row r="16" spans="1:15" ht="24.95" customHeight="1">
      <c r="A16" s="849"/>
      <c r="B16" s="850"/>
      <c r="C16" s="680"/>
      <c r="D16" s="852"/>
      <c r="E16" s="853"/>
      <c r="F16" s="852"/>
      <c r="G16" s="853"/>
      <c r="H16" s="852"/>
      <c r="I16" s="853"/>
      <c r="J16" s="852"/>
      <c r="K16" s="853"/>
      <c r="L16" s="852"/>
      <c r="M16" s="853"/>
      <c r="N16" s="852"/>
      <c r="O16" s="855"/>
    </row>
    <row r="17" spans="1:15" ht="24.95" customHeight="1">
      <c r="A17" s="849"/>
      <c r="B17" s="850"/>
      <c r="C17" s="680"/>
      <c r="D17" s="852"/>
      <c r="E17" s="853"/>
      <c r="F17" s="852"/>
      <c r="G17" s="853"/>
      <c r="H17" s="852"/>
      <c r="I17" s="853"/>
      <c r="J17" s="852"/>
      <c r="K17" s="853"/>
      <c r="L17" s="852"/>
      <c r="M17" s="853"/>
      <c r="N17" s="852"/>
      <c r="O17" s="855"/>
    </row>
    <row r="18" spans="1:15" ht="24.95" customHeight="1">
      <c r="A18" s="849"/>
      <c r="B18" s="850"/>
      <c r="C18" s="680"/>
      <c r="D18" s="852"/>
      <c r="E18" s="853"/>
      <c r="F18" s="852"/>
      <c r="G18" s="853"/>
      <c r="H18" s="852"/>
      <c r="I18" s="853"/>
      <c r="J18" s="852"/>
      <c r="K18" s="853"/>
      <c r="L18" s="852"/>
      <c r="M18" s="853"/>
      <c r="N18" s="852"/>
      <c r="O18" s="855"/>
    </row>
    <row r="19" spans="1:15" ht="24.95" customHeight="1">
      <c r="A19" s="849"/>
      <c r="B19" s="850"/>
      <c r="C19" s="680"/>
      <c r="D19" s="852"/>
      <c r="E19" s="853"/>
      <c r="F19" s="852"/>
      <c r="G19" s="853"/>
      <c r="H19" s="852"/>
      <c r="I19" s="853"/>
      <c r="J19" s="852"/>
      <c r="K19" s="853"/>
      <c r="L19" s="852"/>
      <c r="M19" s="853"/>
      <c r="N19" s="852"/>
      <c r="O19" s="855"/>
    </row>
    <row r="20" spans="1:15" ht="24.95" customHeight="1">
      <c r="A20" s="849"/>
      <c r="B20" s="850"/>
      <c r="C20" s="680"/>
      <c r="D20" s="852"/>
      <c r="E20" s="853"/>
      <c r="F20" s="852"/>
      <c r="G20" s="853"/>
      <c r="H20" s="852"/>
      <c r="I20" s="853"/>
      <c r="J20" s="852"/>
      <c r="K20" s="853"/>
      <c r="L20" s="852"/>
      <c r="M20" s="853"/>
      <c r="N20" s="852"/>
      <c r="O20" s="855"/>
    </row>
    <row r="21" spans="1:15" ht="24.95" customHeight="1">
      <c r="A21" s="849"/>
      <c r="B21" s="850"/>
      <c r="C21" s="680"/>
      <c r="D21" s="852"/>
      <c r="E21" s="853"/>
      <c r="F21" s="852"/>
      <c r="G21" s="853"/>
      <c r="H21" s="852"/>
      <c r="I21" s="853"/>
      <c r="J21" s="852"/>
      <c r="K21" s="853"/>
      <c r="L21" s="852"/>
      <c r="M21" s="853"/>
      <c r="N21" s="852"/>
      <c r="O21" s="855"/>
    </row>
    <row r="22" spans="1:15" ht="24.95" customHeight="1">
      <c r="A22" s="849"/>
      <c r="B22" s="850"/>
      <c r="C22" s="680"/>
      <c r="D22" s="852"/>
      <c r="E22" s="853"/>
      <c r="F22" s="852"/>
      <c r="G22" s="853"/>
      <c r="H22" s="852"/>
      <c r="I22" s="853"/>
      <c r="J22" s="852"/>
      <c r="K22" s="853"/>
      <c r="L22" s="852"/>
      <c r="M22" s="853"/>
      <c r="N22" s="852"/>
      <c r="O22" s="855"/>
    </row>
    <row r="23" spans="1:15" ht="24.95" customHeight="1">
      <c r="A23" s="849"/>
      <c r="B23" s="850"/>
      <c r="C23" s="680"/>
      <c r="D23" s="852"/>
      <c r="E23" s="853"/>
      <c r="F23" s="852"/>
      <c r="G23" s="853"/>
      <c r="H23" s="852"/>
      <c r="I23" s="853"/>
      <c r="J23" s="852"/>
      <c r="K23" s="853"/>
      <c r="L23" s="852"/>
      <c r="M23" s="853"/>
      <c r="N23" s="852"/>
      <c r="O23" s="855"/>
    </row>
    <row r="24" spans="1:15" ht="24.95" customHeight="1">
      <c r="A24" s="849"/>
      <c r="B24" s="850"/>
      <c r="C24" s="680"/>
      <c r="D24" s="852"/>
      <c r="E24" s="853"/>
      <c r="F24" s="852"/>
      <c r="G24" s="853"/>
      <c r="H24" s="852"/>
      <c r="I24" s="853"/>
      <c r="J24" s="852"/>
      <c r="K24" s="853"/>
      <c r="L24" s="852"/>
      <c r="M24" s="853"/>
      <c r="N24" s="852"/>
      <c r="O24" s="855"/>
    </row>
    <row r="25" spans="1:15" ht="24.95" customHeight="1">
      <c r="A25" s="849"/>
      <c r="B25" s="850"/>
      <c r="C25" s="850"/>
      <c r="D25" s="852"/>
      <c r="E25" s="853"/>
      <c r="F25" s="852"/>
      <c r="G25" s="853"/>
      <c r="H25" s="852"/>
      <c r="I25" s="853"/>
      <c r="J25" s="852"/>
      <c r="K25" s="853"/>
      <c r="L25" s="852"/>
      <c r="M25" s="853"/>
      <c r="N25" s="852"/>
      <c r="O25" s="855"/>
    </row>
    <row r="26" spans="1:15" ht="22.9" customHeight="1">
      <c r="F26" s="865" t="s">
        <v>117</v>
      </c>
    </row>
    <row r="29" spans="1:15" ht="21.75" customHeight="1">
      <c r="D29" s="866">
        <f>SUM(D10:D25)</f>
        <v>341401</v>
      </c>
      <c r="E29" s="866"/>
      <c r="F29" s="866">
        <f>SUM(F10:F25)</f>
        <v>332437</v>
      </c>
      <c r="G29" s="866"/>
      <c r="H29" s="866">
        <f>SUM(H10:H25)</f>
        <v>0</v>
      </c>
      <c r="I29" s="866"/>
      <c r="J29" s="866">
        <f>SUM(J10:J25)</f>
        <v>334201</v>
      </c>
      <c r="K29" s="866"/>
      <c r="L29" s="866">
        <f>SUM(L10:L25)</f>
        <v>292792</v>
      </c>
      <c r="M29" s="866"/>
      <c r="N29" s="866">
        <f>SUM(N10:N25)</f>
        <v>41409</v>
      </c>
    </row>
    <row r="30" spans="1:15">
      <c r="C30" s="867" t="s">
        <v>960</v>
      </c>
      <c r="D30" s="866">
        <f>D12</f>
        <v>257901</v>
      </c>
      <c r="E30" s="866"/>
      <c r="F30" s="866">
        <f>F12</f>
        <v>248937</v>
      </c>
      <c r="G30" s="866"/>
      <c r="H30" s="866">
        <f>H12</f>
        <v>0</v>
      </c>
      <c r="I30" s="866"/>
      <c r="J30" s="866">
        <f>J12</f>
        <v>250701</v>
      </c>
      <c r="K30" s="866"/>
      <c r="L30" s="866">
        <f>L12</f>
        <v>250701</v>
      </c>
      <c r="M30" s="866"/>
      <c r="N30" s="866">
        <f>N12</f>
        <v>0</v>
      </c>
    </row>
    <row r="31" spans="1:15">
      <c r="C31" s="867" t="s">
        <v>961</v>
      </c>
      <c r="D31" s="866">
        <f>D13</f>
        <v>83500</v>
      </c>
      <c r="E31" s="866"/>
      <c r="F31" s="866">
        <f>F13</f>
        <v>83500</v>
      </c>
      <c r="G31" s="866"/>
      <c r="H31" s="866">
        <f>H13</f>
        <v>0</v>
      </c>
      <c r="I31" s="866"/>
      <c r="J31" s="866">
        <f>J13</f>
        <v>83500</v>
      </c>
      <c r="K31" s="866"/>
      <c r="L31" s="866">
        <f>L13</f>
        <v>42091</v>
      </c>
      <c r="M31" s="866"/>
      <c r="N31" s="866">
        <f>N13</f>
        <v>41409</v>
      </c>
    </row>
    <row r="32" spans="1:15">
      <c r="D32" s="866">
        <f>D29-D30-D31</f>
        <v>0</v>
      </c>
      <c r="E32" s="866"/>
      <c r="F32" s="866">
        <f>F29-F30-F31</f>
        <v>0</v>
      </c>
      <c r="G32" s="866"/>
      <c r="H32" s="866">
        <f>H29-H30-H31</f>
        <v>0</v>
      </c>
      <c r="I32" s="866"/>
      <c r="J32" s="866">
        <f>J29-J30-J31</f>
        <v>0</v>
      </c>
      <c r="K32" s="866"/>
      <c r="L32" s="866">
        <f>L29-L30-L31</f>
        <v>0</v>
      </c>
      <c r="M32" s="866"/>
      <c r="N32" s="866">
        <f>N29-N30-N31</f>
        <v>0</v>
      </c>
    </row>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0000"/>
    <pageSetUpPr fitToPage="1"/>
  </sheetPr>
  <dimension ref="A1:S391"/>
  <sheetViews>
    <sheetView topLeftCell="A4" workbookViewId="0">
      <selection activeCell="D24" sqref="D24"/>
    </sheetView>
  </sheetViews>
  <sheetFormatPr defaultColWidth="9.77734375" defaultRowHeight="15"/>
  <cols>
    <col min="1" max="1" width="4.77734375" style="451" customWidth="1"/>
    <col min="2" max="2" width="38.77734375" style="451" customWidth="1"/>
    <col min="3" max="3" width="8.77734375" style="451" customWidth="1"/>
    <col min="4" max="4" width="13.77734375" style="451" customWidth="1"/>
    <col min="5" max="5" width="2.77734375" style="451" customWidth="1"/>
    <col min="6" max="6" width="13.77734375" style="451" customWidth="1"/>
    <col min="7" max="7" width="2.77734375" style="451" customWidth="1"/>
    <col min="8" max="8" width="13.77734375" style="451" customWidth="1"/>
    <col min="9" max="9" width="2.77734375" style="451" customWidth="1"/>
    <col min="10" max="10" width="13.77734375" style="451" customWidth="1"/>
    <col min="11" max="11" width="2.77734375" style="451" customWidth="1"/>
    <col min="12" max="12" width="13.77734375" style="451" customWidth="1"/>
    <col min="13" max="13" width="2.77734375" style="451" customWidth="1"/>
    <col min="14" max="14" width="13.77734375" style="451" customWidth="1"/>
    <col min="15" max="15" width="2.77734375" style="451" customWidth="1"/>
    <col min="16" max="27" width="9.77734375" style="451"/>
    <col min="28" max="28" width="2.77734375" style="451" customWidth="1"/>
    <col min="29" max="29" width="9.77734375" style="451"/>
    <col min="30" max="30" width="2.77734375" style="451" customWidth="1"/>
    <col min="31" max="31" width="9.77734375" style="451"/>
    <col min="32" max="32" width="2.77734375" style="451" customWidth="1"/>
    <col min="33" max="33" width="9.77734375" style="451"/>
    <col min="34" max="34" width="2.77734375" style="451" customWidth="1"/>
    <col min="35" max="16384" width="9.77734375" style="451"/>
  </cols>
  <sheetData>
    <row r="1" spans="1:19" ht="24.95" customHeight="1" thickBot="1">
      <c r="A1" s="837"/>
      <c r="B1" s="838"/>
      <c r="C1" s="838"/>
      <c r="D1" s="839" t="s">
        <v>88</v>
      </c>
      <c r="E1" s="838"/>
      <c r="F1" s="839"/>
      <c r="G1" s="838"/>
      <c r="H1" s="838"/>
      <c r="I1" s="838"/>
      <c r="J1" s="838"/>
      <c r="K1" s="838"/>
      <c r="L1" s="838"/>
      <c r="M1" s="838"/>
      <c r="N1" s="838"/>
      <c r="O1" s="838"/>
    </row>
    <row r="2" spans="1:19" ht="22.9" customHeight="1" thickTop="1" thickBot="1">
      <c r="A2" s="840" t="s">
        <v>89</v>
      </c>
      <c r="B2" s="841"/>
      <c r="C2" s="842"/>
      <c r="D2" s="1208" t="s">
        <v>90</v>
      </c>
      <c r="E2" s="1199"/>
      <c r="F2" s="1199"/>
      <c r="G2" s="1199"/>
      <c r="H2" s="1199"/>
      <c r="I2" s="1199"/>
      <c r="J2" s="1199"/>
      <c r="K2" s="1209"/>
      <c r="L2" s="1208" t="str">
        <f>Expendpast</f>
        <v xml:space="preserve">          Expended 2015</v>
      </c>
      <c r="M2" s="1199"/>
      <c r="N2" s="1199"/>
      <c r="O2" s="1200"/>
    </row>
    <row r="3" spans="1:19" ht="19.5" customHeight="1" thickTop="1">
      <c r="A3" s="843"/>
      <c r="B3" s="841"/>
      <c r="C3" s="842" t="s">
        <v>697</v>
      </c>
      <c r="D3" s="844"/>
      <c r="E3" s="841"/>
      <c r="F3" s="844"/>
      <c r="G3" s="841"/>
      <c r="H3" s="1214" t="str">
        <f>forpastBy</f>
        <v>for 2016  By</v>
      </c>
      <c r="I3" s="1211"/>
      <c r="J3" s="1214" t="str">
        <f>totalpast</f>
        <v>Total for 2015</v>
      </c>
      <c r="K3" s="1211"/>
      <c r="L3" s="844"/>
      <c r="M3" s="841"/>
      <c r="N3" s="844"/>
      <c r="O3" s="845"/>
    </row>
    <row r="4" spans="1:19" ht="16.5" customHeight="1">
      <c r="A4" s="843"/>
      <c r="B4" s="869" t="s">
        <v>102</v>
      </c>
      <c r="C4" s="842"/>
      <c r="D4" s="844"/>
      <c r="E4" s="841"/>
      <c r="F4" s="844"/>
      <c r="G4" s="841"/>
      <c r="H4" s="1201" t="s">
        <v>92</v>
      </c>
      <c r="I4" s="1202"/>
      <c r="J4" s="1201" t="s">
        <v>93</v>
      </c>
      <c r="K4" s="1202"/>
      <c r="L4" s="1201" t="s">
        <v>94</v>
      </c>
      <c r="M4" s="1202"/>
      <c r="N4" s="1201" t="s">
        <v>95</v>
      </c>
      <c r="O4" s="1205"/>
    </row>
    <row r="5" spans="1:19" ht="17.25" customHeight="1" thickBot="1">
      <c r="A5" s="837"/>
      <c r="B5" s="846"/>
      <c r="C5" s="847"/>
      <c r="D5" s="1213" t="str">
        <f>forcurrent</f>
        <v>for 2016</v>
      </c>
      <c r="E5" s="1207"/>
      <c r="F5" s="1203" t="str">
        <f>forpast</f>
        <v>for 2015</v>
      </c>
      <c r="G5" s="1204"/>
      <c r="H5" s="1203" t="s">
        <v>96</v>
      </c>
      <c r="I5" s="1204"/>
      <c r="J5" s="1203" t="s">
        <v>97</v>
      </c>
      <c r="K5" s="1204"/>
      <c r="L5" s="1203" t="s">
        <v>98</v>
      </c>
      <c r="M5" s="1204"/>
      <c r="N5" s="838"/>
      <c r="O5" s="848"/>
    </row>
    <row r="6" spans="1:19" ht="24.95" customHeight="1" thickTop="1">
      <c r="A6" s="849"/>
      <c r="B6" s="900" t="s">
        <v>118</v>
      </c>
      <c r="C6" s="897" t="s">
        <v>108</v>
      </c>
      <c r="D6" s="898"/>
      <c r="E6" s="897" t="s">
        <v>108</v>
      </c>
      <c r="F6" s="898" t="s">
        <v>108</v>
      </c>
      <c r="G6" s="897" t="s">
        <v>108</v>
      </c>
      <c r="H6" s="898" t="s">
        <v>108</v>
      </c>
      <c r="I6" s="897" t="s">
        <v>108</v>
      </c>
      <c r="J6" s="898" t="s">
        <v>108</v>
      </c>
      <c r="K6" s="897" t="s">
        <v>108</v>
      </c>
      <c r="L6" s="898" t="s">
        <v>108</v>
      </c>
      <c r="M6" s="897" t="s">
        <v>108</v>
      </c>
      <c r="N6" s="898" t="s">
        <v>108</v>
      </c>
      <c r="O6" s="899" t="s">
        <v>108</v>
      </c>
    </row>
    <row r="7" spans="1:19" ht="24.95" customHeight="1">
      <c r="A7" s="881" t="s">
        <v>1223</v>
      </c>
      <c r="B7" s="850"/>
      <c r="C7" s="851">
        <v>31</v>
      </c>
      <c r="D7" s="852"/>
      <c r="E7" s="853"/>
      <c r="F7" s="852"/>
      <c r="G7" s="853"/>
      <c r="H7" s="852"/>
      <c r="I7" s="853"/>
      <c r="J7" s="852"/>
      <c r="K7" s="853"/>
      <c r="L7" s="852"/>
      <c r="M7" s="853"/>
      <c r="N7" s="854"/>
      <c r="O7" s="901"/>
    </row>
    <row r="8" spans="1:19" ht="24.95" customHeight="1">
      <c r="A8" s="857" t="s">
        <v>1224</v>
      </c>
      <c r="B8" s="850"/>
      <c r="C8" s="851" t="s">
        <v>1226</v>
      </c>
      <c r="D8" s="1088">
        <v>125000</v>
      </c>
      <c r="E8" s="1095"/>
      <c r="F8" s="1088">
        <v>125000</v>
      </c>
      <c r="G8" s="1089"/>
      <c r="H8" s="1088"/>
      <c r="I8" s="1089"/>
      <c r="J8" s="1088">
        <v>125000</v>
      </c>
      <c r="K8" s="1089"/>
      <c r="L8" s="1088">
        <v>99451</v>
      </c>
      <c r="M8" s="1089"/>
      <c r="N8" s="1100">
        <f>J8-L8</f>
        <v>25549</v>
      </c>
      <c r="O8" s="901"/>
    </row>
    <row r="9" spans="1:19" ht="24.95" customHeight="1">
      <c r="A9" s="857" t="s">
        <v>570</v>
      </c>
      <c r="B9" s="850"/>
      <c r="C9" s="851" t="s">
        <v>1174</v>
      </c>
      <c r="D9" s="1088">
        <v>130000</v>
      </c>
      <c r="E9" s="1095"/>
      <c r="F9" s="1088">
        <v>130000</v>
      </c>
      <c r="G9" s="1089"/>
      <c r="H9" s="1088"/>
      <c r="I9" s="1089"/>
      <c r="J9" s="1088">
        <v>130000</v>
      </c>
      <c r="K9" s="1089"/>
      <c r="L9" s="1088">
        <v>126676</v>
      </c>
      <c r="M9" s="1089"/>
      <c r="N9" s="1100">
        <f>J9-L9</f>
        <v>3324</v>
      </c>
      <c r="O9" s="901"/>
    </row>
    <row r="10" spans="1:19" ht="24.95" customHeight="1">
      <c r="A10" s="857" t="s">
        <v>1225</v>
      </c>
      <c r="B10" s="850"/>
      <c r="C10" s="851" t="s">
        <v>1227</v>
      </c>
      <c r="D10" s="1088">
        <v>3000</v>
      </c>
      <c r="E10" s="1089"/>
      <c r="F10" s="1088">
        <v>3000</v>
      </c>
      <c r="G10" s="1089"/>
      <c r="H10" s="1088"/>
      <c r="I10" s="1089"/>
      <c r="J10" s="1088">
        <v>3000</v>
      </c>
      <c r="K10" s="1089"/>
      <c r="L10" s="1088">
        <v>1095</v>
      </c>
      <c r="M10" s="1089"/>
      <c r="N10" s="1100">
        <f>J10-L10</f>
        <v>1905</v>
      </c>
      <c r="O10" s="901"/>
    </row>
    <row r="11" spans="1:19" ht="24.95" customHeight="1">
      <c r="A11" s="857"/>
      <c r="B11" s="850"/>
      <c r="C11" s="851"/>
      <c r="D11" s="1088"/>
      <c r="E11" s="1089"/>
      <c r="F11" s="1088"/>
      <c r="G11" s="1089"/>
      <c r="H11" s="1088"/>
      <c r="I11" s="1089"/>
      <c r="J11" s="1088"/>
      <c r="K11" s="1089"/>
      <c r="L11" s="1088"/>
      <c r="M11" s="1089"/>
      <c r="N11" s="1100"/>
      <c r="O11" s="901"/>
    </row>
    <row r="12" spans="1:19" ht="24.95" customHeight="1">
      <c r="A12" s="857"/>
      <c r="B12" s="850"/>
      <c r="C12" s="851"/>
      <c r="D12" s="1088"/>
      <c r="E12" s="1095"/>
      <c r="F12" s="1088"/>
      <c r="G12" s="1089"/>
      <c r="H12" s="1088"/>
      <c r="I12" s="1095"/>
      <c r="J12" s="1088"/>
      <c r="K12" s="1089"/>
      <c r="L12" s="1088"/>
      <c r="M12" s="1089"/>
      <c r="N12" s="1100"/>
      <c r="O12" s="872"/>
    </row>
    <row r="13" spans="1:19" ht="24.95" customHeight="1">
      <c r="A13" s="857"/>
      <c r="B13" s="850"/>
      <c r="C13" s="851"/>
      <c r="D13" s="852"/>
      <c r="E13" s="858"/>
      <c r="F13" s="852"/>
      <c r="G13" s="871"/>
      <c r="H13" s="870"/>
      <c r="I13" s="871"/>
      <c r="J13" s="870"/>
      <c r="K13" s="871"/>
      <c r="L13" s="870"/>
      <c r="M13" s="871"/>
      <c r="N13" s="902"/>
      <c r="O13" s="872"/>
    </row>
    <row r="14" spans="1:19" ht="24.95" customHeight="1">
      <c r="A14" s="849"/>
      <c r="B14" s="850"/>
      <c r="C14" s="680"/>
      <c r="D14" s="870"/>
      <c r="E14" s="871"/>
      <c r="F14" s="870"/>
      <c r="G14" s="871"/>
      <c r="H14" s="870"/>
      <c r="I14" s="871"/>
      <c r="J14" s="870"/>
      <c r="K14" s="871"/>
      <c r="L14" s="870"/>
      <c r="M14" s="871"/>
      <c r="N14" s="902"/>
      <c r="O14" s="872"/>
    </row>
    <row r="15" spans="1:19" ht="24.95" customHeight="1">
      <c r="A15" s="849"/>
      <c r="B15" s="850"/>
      <c r="C15" s="851"/>
      <c r="D15" s="870"/>
      <c r="E15" s="871"/>
      <c r="F15" s="870"/>
      <c r="G15" s="871"/>
      <c r="H15" s="870"/>
      <c r="I15" s="871"/>
      <c r="J15" s="870"/>
      <c r="K15" s="871"/>
      <c r="L15" s="870"/>
      <c r="M15" s="871"/>
      <c r="N15" s="902"/>
      <c r="O15" s="872"/>
      <c r="S15" s="967"/>
    </row>
    <row r="16" spans="1:19" ht="24.95" customHeight="1">
      <c r="A16" s="857"/>
      <c r="B16" s="850"/>
      <c r="C16" s="851"/>
      <c r="D16" s="870"/>
      <c r="E16" s="871"/>
      <c r="F16" s="870"/>
      <c r="G16" s="871"/>
      <c r="H16" s="870"/>
      <c r="I16" s="871"/>
      <c r="J16" s="870"/>
      <c r="K16" s="871"/>
      <c r="L16" s="903"/>
      <c r="M16" s="871"/>
      <c r="N16" s="902"/>
      <c r="O16" s="872"/>
    </row>
    <row r="17" spans="1:15" ht="24.95" customHeight="1" thickBot="1">
      <c r="A17" s="849"/>
      <c r="B17" s="850"/>
      <c r="C17" s="680"/>
      <c r="D17" s="904"/>
      <c r="E17" s="905"/>
      <c r="F17" s="904"/>
      <c r="G17" s="905"/>
      <c r="H17" s="904"/>
      <c r="I17" s="905"/>
      <c r="J17" s="904"/>
      <c r="K17" s="905"/>
      <c r="L17" s="906"/>
      <c r="M17" s="905"/>
      <c r="N17" s="906"/>
      <c r="O17" s="907"/>
    </row>
    <row r="18" spans="1:15" ht="24.95" customHeight="1">
      <c r="A18" s="908"/>
      <c r="B18" s="900" t="s">
        <v>119</v>
      </c>
      <c r="C18" s="909" t="s">
        <v>299</v>
      </c>
      <c r="D18" s="1103">
        <f>SUM(D7:D17)+'16'!D29+'15e'!D26+'15d'!D26+'15c'!D26+'15b'!D26+'15a'!D26+'15'!D26+'14'!D26+'13'!D26+'12'!D26+'15f'!D26</f>
        <v>15070092</v>
      </c>
      <c r="E18" s="1104"/>
      <c r="F18" s="1103">
        <f>SUM(F7:F17)+'16'!F29+'15e'!F26+'15d'!F26+'15c'!F26+'15b'!F26+'15a'!F26+'15'!F26+'14'!F26+'13'!F26+'12'!F26+'15f'!F26</f>
        <v>14810376</v>
      </c>
      <c r="G18" s="1104"/>
      <c r="H18" s="1103">
        <f>SUM(H7:H17)+'16'!H29+'15e'!H26+'15d'!H26+'15c'!H26+'15b'!H26+'15a'!H26+'15'!H26+'14'!H26+'13'!H26+'12'!H26+'15f'!H26</f>
        <v>0</v>
      </c>
      <c r="I18" s="1089"/>
      <c r="J18" s="1103">
        <f>SUM(J7:J17)+'16'!J29+'15e'!J26+'15d'!J26+'15c'!J26+'15b'!J26+'15a'!J26+'15'!J26+'14'!J26+'13'!J26+'12'!J26+'15f'!J26</f>
        <v>14790148</v>
      </c>
      <c r="K18" s="1104"/>
      <c r="L18" s="1103">
        <f>SUM(L7:L17)+'16'!L29+'15e'!L26+'15d'!L26+'15c'!L26+'15b'!L26+'15a'!L26+'15'!L26+'14'!L26+'13'!L26+'12'!L26+'15f'!L26</f>
        <v>14049091</v>
      </c>
      <c r="M18" s="1104"/>
      <c r="N18" s="1103">
        <f>SUM(N7:N17)+'16'!N29+'15e'!N26+'15d'!N26+'15c'!N26+'15b'!N26+'15a'!N26+'15'!N26+'14'!N26+'13'!N26+'12'!N26+'15f'!N26</f>
        <v>741057</v>
      </c>
      <c r="O18" s="855"/>
    </row>
    <row r="19" spans="1:15" ht="24.95" customHeight="1">
      <c r="A19" s="908" t="s">
        <v>120</v>
      </c>
      <c r="B19" s="900"/>
      <c r="C19" s="910" t="s">
        <v>596</v>
      </c>
      <c r="D19" s="1088">
        <v>25000</v>
      </c>
      <c r="E19" s="1095"/>
      <c r="F19" s="1088">
        <v>30000</v>
      </c>
      <c r="G19" s="1095"/>
      <c r="H19" s="1105">
        <v>0</v>
      </c>
      <c r="I19" s="1106"/>
      <c r="J19" s="1088">
        <v>30000</v>
      </c>
      <c r="K19" s="1095"/>
      <c r="L19" s="1100">
        <v>13351</v>
      </c>
      <c r="M19" s="1095"/>
      <c r="N19" s="1100">
        <f>J19-L19</f>
        <v>16649</v>
      </c>
      <c r="O19" s="911"/>
    </row>
    <row r="20" spans="1:15" ht="12.75" customHeight="1">
      <c r="A20" s="844" t="s">
        <v>121</v>
      </c>
      <c r="B20" s="841"/>
      <c r="C20" s="912"/>
      <c r="D20" s="1107"/>
      <c r="E20" s="1108"/>
      <c r="F20" s="1107"/>
      <c r="G20" s="1108"/>
      <c r="H20" s="1107"/>
      <c r="I20" s="1108"/>
      <c r="J20" s="1107"/>
      <c r="K20" s="1108"/>
      <c r="L20" s="1107"/>
      <c r="M20" s="1108"/>
      <c r="N20" s="1107"/>
      <c r="O20" s="913"/>
    </row>
    <row r="21" spans="1:15" ht="17.25" customHeight="1" thickBot="1">
      <c r="A21" s="908"/>
      <c r="B21" s="900" t="s">
        <v>122</v>
      </c>
      <c r="C21" s="909" t="s">
        <v>300</v>
      </c>
      <c r="D21" s="1109">
        <f>D19+D18</f>
        <v>15095092</v>
      </c>
      <c r="E21" s="1110"/>
      <c r="F21" s="1111">
        <f>F19+F18</f>
        <v>14840376</v>
      </c>
      <c r="G21" s="1110"/>
      <c r="H21" s="1111">
        <f>H19+H18</f>
        <v>0</v>
      </c>
      <c r="I21" s="1110"/>
      <c r="J21" s="1111">
        <f>J19+J18</f>
        <v>14820148</v>
      </c>
      <c r="K21" s="1110"/>
      <c r="L21" s="1111">
        <f>L19+L18</f>
        <v>14062442</v>
      </c>
      <c r="M21" s="1110"/>
      <c r="N21" s="1111">
        <f>N19+N18</f>
        <v>757706</v>
      </c>
      <c r="O21" s="914"/>
    </row>
    <row r="22" spans="1:15" ht="24.95" customHeight="1">
      <c r="A22" s="844"/>
      <c r="B22" s="841" t="s">
        <v>123</v>
      </c>
      <c r="C22" s="909"/>
      <c r="D22" s="1088"/>
      <c r="E22" s="1089"/>
      <c r="F22" s="1088"/>
      <c r="G22" s="1089"/>
      <c r="H22" s="1088"/>
      <c r="I22" s="1089"/>
      <c r="J22" s="1088"/>
      <c r="K22" s="1089"/>
      <c r="L22" s="1088"/>
      <c r="M22" s="1089"/>
      <c r="N22" s="1088"/>
      <c r="O22" s="855"/>
    </row>
    <row r="23" spans="1:15" ht="24.95" customHeight="1">
      <c r="A23" s="908"/>
      <c r="B23" s="900" t="s">
        <v>99</v>
      </c>
      <c r="C23" s="909" t="s">
        <v>301</v>
      </c>
      <c r="D23" s="1090">
        <f>D11+D13+'12'!D27+'13'!D27+'14'!D27+'15'!D27+'15a'!D27+'15b'!D27+'15c'!D27+'15d'!D27+'15e'!D27+'16'!D30+'15f'!D27</f>
        <v>8342437</v>
      </c>
      <c r="E23" s="1089"/>
      <c r="F23" s="1090">
        <f>F11+F13+'12'!F27+'13'!F27+'14'!F27+'15'!F27+'15a'!F27+'15b'!F27+'15c'!F27+'15d'!F27+'15e'!F27+'16'!F30+'15f'!F27</f>
        <v>8194851</v>
      </c>
      <c r="G23" s="1089"/>
      <c r="H23" s="1090">
        <f>H11+H13+'12'!H27+'13'!H27+'14'!H27+'15'!H27+'15a'!H27+'15b'!H27+'15c'!H27+'15d'!H27+'15e'!H27+'16'!H30+'15f'!H27</f>
        <v>0</v>
      </c>
      <c r="I23" s="1089"/>
      <c r="J23" s="1090">
        <f>J11+J13+'12'!J27+'13'!J27+'14'!J27+'15'!J27+'15a'!J27+'15b'!J27+'15c'!J27+'15d'!J27+'15e'!J27+'16'!J30+'15f'!J27</f>
        <v>8285502</v>
      </c>
      <c r="K23" s="1089"/>
      <c r="L23" s="1090">
        <f>L11+L13+'12'!L27+'13'!L27+'14'!L27+'15'!L27+'15a'!L27+'15b'!L27+'15c'!L27+'15d'!L27+'15e'!L27+'16'!L30+'15f'!L27</f>
        <v>8121746</v>
      </c>
      <c r="M23" s="1089"/>
      <c r="N23" s="1090">
        <f>N11+N13+'12'!N27+'13'!N27+'14'!N27+'15'!N27+'15a'!N27+'15b'!N27+'15c'!N27+'15d'!N27+'15e'!N27+'16'!N30+'15f'!N27</f>
        <v>163756</v>
      </c>
      <c r="O23" s="855"/>
    </row>
    <row r="24" spans="1:15" ht="24.95" customHeight="1" thickBot="1">
      <c r="A24" s="838"/>
      <c r="B24" s="846" t="s">
        <v>124</v>
      </c>
      <c r="C24" s="915" t="s">
        <v>302</v>
      </c>
      <c r="D24" s="1098">
        <f>'12'!D28+'13'!D28+'14'!D28+'15'!D28+'15a'!D28+'15b'!D28+'15c'!D28+'15d'!D28+'15e'!D28+'16'!D31+'17'!D9+'17'!D12+'17'!D16+'17'!D19+'15f'!D28+D8+D10</f>
        <v>6752655</v>
      </c>
      <c r="E24" s="1097"/>
      <c r="F24" s="1098">
        <f>'12'!F28+'13'!F28+'14'!F28+'15'!F28+'15a'!F28+'15b'!F28+'15c'!F28+'15d'!F28+'15e'!F28+'16'!F31+'17'!F9+'17'!F12+'17'!F16+'17'!F19+'15f'!F28+F8+F10</f>
        <v>6645525</v>
      </c>
      <c r="G24" s="1097"/>
      <c r="H24" s="1098">
        <f>'12'!H28+'13'!H28+'14'!H28+'15'!H28+'15a'!H28+'15b'!H28+'15c'!H28+'15d'!H28+'15e'!H28+'16'!H31+'17'!H9+'17'!H12+'17'!H16+'17'!H19+'15f'!H28+H8+H10</f>
        <v>0</v>
      </c>
      <c r="I24" s="1097"/>
      <c r="J24" s="1098">
        <f>'12'!J28+'13'!J28+'14'!J28+'15'!J28+'15a'!J28+'15b'!J28+'15c'!J28+'15d'!J28+'15e'!J28+'16'!J31+'17'!J9+'17'!J12+'17'!J16+'17'!J19+'15f'!J28+J8+J10</f>
        <v>6534646</v>
      </c>
      <c r="K24" s="1097"/>
      <c r="L24" s="1098">
        <f>'12'!L28+'13'!L28+'14'!L28+'15'!L28+'15a'!L28+'15b'!L28+'15c'!L28+'15d'!L28+'15e'!L28+'16'!L31+'17'!L9+'17'!L12+'17'!L16+'17'!L19+'15f'!L28+L8+L10</f>
        <v>5940696</v>
      </c>
      <c r="M24" s="1097"/>
      <c r="N24" s="1098">
        <f>'12'!N28+'13'!N28+'14'!N28+'15'!N28+'15a'!N28+'15b'!N28+'15c'!N28+'15d'!N28+'15e'!N28+'16'!N31+'17'!N9+'17'!N12+'17'!N16+'17'!N19+'15f'!N28+N8+N10</f>
        <v>593950</v>
      </c>
      <c r="O24" s="864"/>
    </row>
    <row r="25" spans="1:15" ht="22.9" customHeight="1" thickTop="1">
      <c r="F25" s="865" t="s">
        <v>125</v>
      </c>
    </row>
    <row r="26" spans="1:15" ht="24.95" customHeight="1"/>
    <row r="27" spans="1:15" ht="24.95" customHeight="1">
      <c r="B27" s="132"/>
    </row>
    <row r="28" spans="1:15" ht="24.95" customHeight="1"/>
    <row r="29" spans="1:15" ht="24.95" customHeight="1"/>
    <row r="30" spans="1:15" ht="24.95" customHeight="1"/>
    <row r="31" spans="1:15" ht="24.95" customHeight="1">
      <c r="C31" s="867"/>
    </row>
    <row r="32" spans="1:15" ht="24.95" customHeight="1">
      <c r="C32" s="867"/>
    </row>
    <row r="33" spans="2:3">
      <c r="C33" s="867"/>
    </row>
    <row r="34" spans="2:3">
      <c r="C34" s="867"/>
    </row>
    <row r="35" spans="2:3">
      <c r="C35" s="867"/>
    </row>
    <row r="40" spans="2:3" ht="24.95" customHeight="1">
      <c r="B40" s="916"/>
    </row>
    <row r="41" spans="2:3" ht="24.95" customHeight="1"/>
    <row r="42" spans="2:3" ht="24.95" customHeight="1"/>
    <row r="43" spans="2:3" ht="24.95" customHeight="1"/>
    <row r="44" spans="2:3" ht="24.95" customHeight="1">
      <c r="C44" s="867"/>
    </row>
    <row r="45" spans="2:3" ht="24.95" customHeight="1">
      <c r="C45" s="867"/>
    </row>
    <row r="46" spans="2:3" ht="24.95" customHeight="1">
      <c r="C46" s="867"/>
    </row>
    <row r="47" spans="2:3" ht="24.95" customHeight="1">
      <c r="C47" s="867"/>
    </row>
    <row r="48" spans="2:3" ht="24.95" customHeight="1">
      <c r="C48" s="867"/>
    </row>
    <row r="49" ht="24.95" customHeight="1"/>
    <row r="50" ht="24.95" customHeight="1"/>
    <row r="51" ht="24.95" customHeight="1"/>
    <row r="52" ht="24.95" customHeight="1"/>
    <row r="53" ht="24.95" customHeight="1"/>
    <row r="54" ht="24.95" customHeight="1"/>
    <row r="55" ht="24.95" customHeight="1"/>
    <row r="56" ht="24.95" customHeight="1"/>
    <row r="57"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90" ht="24.95" customHeight="1"/>
    <row r="91" ht="24.95" customHeight="1"/>
    <row r="92" ht="12" customHeight="1"/>
    <row r="93" ht="12.95" customHeight="1"/>
    <row r="94" ht="12" customHeight="1"/>
    <row r="95" ht="12.95" customHeight="1"/>
    <row r="96" ht="24.95" customHeight="1"/>
    <row r="97" ht="24.95" customHeight="1"/>
    <row r="98" ht="24.95" customHeight="1"/>
    <row r="99" ht="24.95" customHeight="1"/>
    <row r="100" ht="24.95" customHeight="1"/>
    <row r="101" ht="24.95" customHeight="1"/>
    <row r="102" ht="24.95" customHeight="1"/>
    <row r="103" ht="12" customHeight="1"/>
    <row r="104" ht="12.95" customHeight="1"/>
    <row r="105" ht="24.95" customHeight="1"/>
    <row r="106" ht="12" customHeight="1"/>
    <row r="107" ht="12.95" customHeight="1"/>
    <row r="108" ht="24.95" customHeight="1"/>
    <row r="109" ht="12" customHeight="1"/>
    <row r="110" ht="12.95" customHeight="1"/>
    <row r="111" ht="24.95" customHeight="1"/>
    <row r="112" ht="12" customHeight="1"/>
    <row r="113" ht="12.95" customHeight="1"/>
    <row r="121" ht="12" customHeight="1"/>
    <row r="122" ht="12.95" customHeight="1"/>
    <row r="123" ht="24.95" customHeight="1"/>
    <row r="124" ht="24.95" customHeight="1"/>
    <row r="125" ht="24.95" customHeight="1"/>
    <row r="126" ht="24.95" customHeight="1"/>
    <row r="127" ht="24.95" customHeight="1"/>
    <row r="128" ht="24.95" customHeight="1"/>
    <row r="133" ht="24.95" customHeight="1"/>
    <row r="134" ht="12" customHeight="1"/>
    <row r="135" ht="12.95" customHeight="1"/>
    <row r="136" ht="12" customHeight="1"/>
    <row r="137" ht="12.95" customHeight="1"/>
    <row r="138" ht="12" customHeight="1"/>
    <row r="139" ht="12.95" customHeight="1"/>
    <row r="140" ht="12" customHeight="1"/>
    <row r="141" ht="12.95" customHeight="1"/>
    <row r="142" ht="24.95" customHeight="1"/>
    <row r="143" ht="12" customHeight="1"/>
    <row r="144" ht="12.95" customHeight="1"/>
    <row r="145" ht="24.95" customHeight="1"/>
    <row r="146" ht="24.95" customHeight="1"/>
    <row r="317" ht="24.95" customHeight="1"/>
    <row r="318" ht="13.9" customHeight="1"/>
    <row r="319" ht="13.9"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24.95" customHeight="1"/>
    <row r="338" ht="24.95" customHeight="1"/>
    <row r="339" ht="24.95" customHeight="1"/>
    <row r="340" ht="24.95" customHeight="1"/>
    <row r="341" ht="24.95" customHeight="1"/>
    <row r="342" ht="24.95" customHeight="1"/>
    <row r="343"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3"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25"/>
  <sheetViews>
    <sheetView topLeftCell="A11" workbookViewId="0">
      <selection activeCell="D19" sqref="D19"/>
    </sheetView>
  </sheetViews>
  <sheetFormatPr defaultColWidth="9.77734375" defaultRowHeight="15"/>
  <cols>
    <col min="1" max="1" width="4.77734375" customWidth="1"/>
    <col min="2" max="2" width="36.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2.9"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8.75" customHeight="1" thickTop="1">
      <c r="A3" s="1"/>
      <c r="B3" s="6"/>
      <c r="C3" s="105" t="s">
        <v>697</v>
      </c>
      <c r="D3" s="10"/>
      <c r="E3" s="6"/>
      <c r="F3" s="10"/>
      <c r="G3" s="6"/>
      <c r="H3" s="1225" t="str">
        <f>forpastBy</f>
        <v>for 2016  By</v>
      </c>
      <c r="I3" s="1226"/>
      <c r="J3" s="1225" t="str">
        <f>totalpast</f>
        <v>Total for 2015</v>
      </c>
      <c r="K3" s="1226"/>
      <c r="L3" s="10"/>
      <c r="M3" s="6"/>
      <c r="N3" s="10"/>
      <c r="O3" s="11"/>
    </row>
    <row r="4" spans="1:15" ht="17.25" customHeight="1">
      <c r="A4" s="1"/>
      <c r="B4" s="21"/>
      <c r="C4" s="105"/>
      <c r="D4" s="10"/>
      <c r="E4" s="6"/>
      <c r="F4" s="10"/>
      <c r="G4" s="6"/>
      <c r="H4" s="1219" t="s">
        <v>92</v>
      </c>
      <c r="I4" s="1227"/>
      <c r="J4" s="1219" t="s">
        <v>93</v>
      </c>
      <c r="K4" s="1227"/>
      <c r="L4" s="1219" t="s">
        <v>94</v>
      </c>
      <c r="M4" s="1227"/>
      <c r="N4" s="1219" t="s">
        <v>95</v>
      </c>
      <c r="O4" s="1220"/>
    </row>
    <row r="5" spans="1:15" ht="17.25" customHeight="1"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5" ht="13.5" customHeight="1" thickTop="1">
      <c r="A6" s="33" t="s">
        <v>126</v>
      </c>
      <c r="B6" s="34"/>
      <c r="C6" s="22"/>
      <c r="D6" s="23"/>
      <c r="E6" s="22"/>
      <c r="F6" s="23"/>
      <c r="G6" s="22"/>
      <c r="H6" s="23"/>
      <c r="I6" s="22"/>
      <c r="J6" s="23"/>
      <c r="K6" s="22"/>
      <c r="L6" s="23"/>
      <c r="M6" s="22"/>
      <c r="N6" s="23"/>
      <c r="O6" s="24"/>
    </row>
    <row r="7" spans="1:15" ht="12.95" customHeight="1">
      <c r="A7" s="35" t="s">
        <v>127</v>
      </c>
      <c r="B7" s="36"/>
      <c r="C7" s="109" t="s">
        <v>108</v>
      </c>
      <c r="D7" s="110" t="s">
        <v>108</v>
      </c>
      <c r="E7" s="109" t="s">
        <v>108</v>
      </c>
      <c r="F7" s="110" t="s">
        <v>108</v>
      </c>
      <c r="G7" s="109" t="s">
        <v>108</v>
      </c>
      <c r="H7" s="110" t="s">
        <v>108</v>
      </c>
      <c r="I7" s="109" t="s">
        <v>108</v>
      </c>
      <c r="J7" s="110" t="s">
        <v>108</v>
      </c>
      <c r="K7" s="109" t="s">
        <v>108</v>
      </c>
      <c r="L7" s="110" t="s">
        <v>108</v>
      </c>
      <c r="M7" s="109" t="s">
        <v>108</v>
      </c>
      <c r="N7" s="110" t="s">
        <v>108</v>
      </c>
      <c r="O7" s="111" t="s">
        <v>108</v>
      </c>
    </row>
    <row r="8" spans="1:15" ht="24.95" customHeight="1">
      <c r="A8" s="29" t="s">
        <v>128</v>
      </c>
      <c r="B8" s="15"/>
      <c r="C8" s="109" t="s">
        <v>108</v>
      </c>
      <c r="D8" s="110" t="s">
        <v>108</v>
      </c>
      <c r="E8" s="109" t="s">
        <v>108</v>
      </c>
      <c r="F8" s="110" t="s">
        <v>108</v>
      </c>
      <c r="G8" s="109" t="s">
        <v>108</v>
      </c>
      <c r="H8" s="110" t="s">
        <v>108</v>
      </c>
      <c r="I8" s="109" t="s">
        <v>108</v>
      </c>
      <c r="J8" s="110" t="s">
        <v>108</v>
      </c>
      <c r="K8" s="109" t="s">
        <v>108</v>
      </c>
      <c r="L8" s="110" t="s">
        <v>108</v>
      </c>
      <c r="M8" s="109" t="s">
        <v>108</v>
      </c>
      <c r="N8" s="110" t="s">
        <v>108</v>
      </c>
      <c r="O8" s="111" t="s">
        <v>108</v>
      </c>
    </row>
    <row r="9" spans="1:15" ht="24.95" customHeight="1">
      <c r="A9" s="14"/>
      <c r="B9" s="15" t="s">
        <v>129</v>
      </c>
      <c r="C9" s="151" t="s">
        <v>597</v>
      </c>
      <c r="D9" s="637"/>
      <c r="E9" s="642"/>
      <c r="F9" s="637"/>
      <c r="G9" s="642"/>
      <c r="H9" s="1121" t="s">
        <v>108</v>
      </c>
      <c r="I9" s="1125" t="s">
        <v>108</v>
      </c>
      <c r="J9" s="637"/>
      <c r="K9" s="642"/>
      <c r="L9" s="637"/>
      <c r="M9" s="642"/>
      <c r="N9" s="110" t="s">
        <v>108</v>
      </c>
      <c r="O9" s="111" t="s">
        <v>108</v>
      </c>
    </row>
    <row r="10" spans="1:15" ht="24.95" customHeight="1">
      <c r="A10" s="14"/>
      <c r="B10" s="15" t="s">
        <v>1322</v>
      </c>
      <c r="C10" s="115"/>
      <c r="D10" s="964">
        <v>0</v>
      </c>
      <c r="E10" s="970"/>
      <c r="F10" s="964">
        <v>0</v>
      </c>
      <c r="G10" s="642"/>
      <c r="H10" s="1121" t="s">
        <v>108</v>
      </c>
      <c r="I10" s="1125" t="s">
        <v>108</v>
      </c>
      <c r="J10" s="964">
        <v>0</v>
      </c>
      <c r="K10" s="970"/>
      <c r="L10" s="964">
        <v>0</v>
      </c>
      <c r="M10" s="642"/>
      <c r="N10" s="110" t="s">
        <v>108</v>
      </c>
      <c r="O10" s="111" t="s">
        <v>108</v>
      </c>
    </row>
    <row r="11" spans="1:15" ht="24.95" customHeight="1">
      <c r="A11" s="14"/>
      <c r="B11" s="15" t="s">
        <v>1446</v>
      </c>
      <c r="C11" s="115"/>
      <c r="D11" s="964">
        <v>0</v>
      </c>
      <c r="E11" s="970"/>
      <c r="F11" s="964">
        <v>74864</v>
      </c>
      <c r="G11" s="642"/>
      <c r="H11" s="1121" t="s">
        <v>108</v>
      </c>
      <c r="I11" s="1125" t="s">
        <v>108</v>
      </c>
      <c r="J11" s="964">
        <v>74864</v>
      </c>
      <c r="K11" s="970"/>
      <c r="L11" s="964">
        <v>74864</v>
      </c>
      <c r="M11" s="642"/>
      <c r="N11" s="110" t="s">
        <v>108</v>
      </c>
      <c r="O11" s="111" t="s">
        <v>108</v>
      </c>
    </row>
    <row r="12" spans="1:15" ht="24.95" customHeight="1">
      <c r="A12" s="14"/>
      <c r="B12" s="15"/>
      <c r="C12" s="115"/>
      <c r="D12" s="964"/>
      <c r="E12" s="972"/>
      <c r="F12" s="964"/>
      <c r="G12" s="638"/>
      <c r="H12" s="1121" t="s">
        <v>108</v>
      </c>
      <c r="I12" s="1125" t="s">
        <v>108</v>
      </c>
      <c r="J12" s="964"/>
      <c r="K12" s="972"/>
      <c r="L12" s="964"/>
      <c r="M12" s="638"/>
      <c r="N12" s="110" t="s">
        <v>108</v>
      </c>
      <c r="O12" s="111" t="s">
        <v>108</v>
      </c>
    </row>
    <row r="13" spans="1:15" ht="24.95" customHeight="1">
      <c r="A13" s="14" t="s">
        <v>1275</v>
      </c>
      <c r="B13" s="15"/>
      <c r="C13" s="115" t="s">
        <v>1276</v>
      </c>
      <c r="D13" s="964"/>
      <c r="E13" s="972"/>
      <c r="F13" s="964"/>
      <c r="G13" s="638"/>
      <c r="H13" s="1121" t="s">
        <v>108</v>
      </c>
      <c r="I13" s="1125" t="s">
        <v>108</v>
      </c>
      <c r="J13" s="964"/>
      <c r="K13" s="972"/>
      <c r="L13" s="964"/>
      <c r="M13" s="638"/>
      <c r="N13" s="110" t="s">
        <v>108</v>
      </c>
      <c r="O13" s="111" t="s">
        <v>108</v>
      </c>
    </row>
    <row r="14" spans="1:15" ht="24.95" customHeight="1">
      <c r="A14" s="678"/>
      <c r="B14" s="15"/>
      <c r="C14" s="115"/>
      <c r="D14" s="964"/>
      <c r="E14" s="972"/>
      <c r="F14" s="964"/>
      <c r="G14" s="638"/>
      <c r="H14" s="1121" t="s">
        <v>108</v>
      </c>
      <c r="I14" s="1125" t="s">
        <v>108</v>
      </c>
      <c r="J14" s="637"/>
      <c r="K14" s="638"/>
      <c r="L14" s="637"/>
      <c r="M14" s="638"/>
      <c r="N14" s="110" t="s">
        <v>108</v>
      </c>
      <c r="O14" s="111" t="s">
        <v>108</v>
      </c>
    </row>
    <row r="15" spans="1:15" ht="24.95" customHeight="1">
      <c r="A15" s="14"/>
      <c r="B15" s="15"/>
      <c r="C15" s="115"/>
      <c r="D15" s="964"/>
      <c r="E15" s="972"/>
      <c r="F15" s="964"/>
      <c r="G15" s="638"/>
      <c r="H15" s="1121" t="s">
        <v>108</v>
      </c>
      <c r="I15" s="1125" t="s">
        <v>108</v>
      </c>
      <c r="J15" s="637"/>
      <c r="K15" s="638"/>
      <c r="L15" s="637"/>
      <c r="M15" s="638"/>
      <c r="N15" s="110" t="s">
        <v>108</v>
      </c>
      <c r="O15" s="111" t="s">
        <v>108</v>
      </c>
    </row>
    <row r="16" spans="1:15" ht="24.95" customHeight="1">
      <c r="A16" s="14"/>
      <c r="B16" s="15"/>
      <c r="C16" s="115"/>
      <c r="D16" s="964"/>
      <c r="E16" s="972"/>
      <c r="F16" s="964"/>
      <c r="G16" s="638"/>
      <c r="H16" s="1121" t="s">
        <v>108</v>
      </c>
      <c r="I16" s="1125" t="s">
        <v>108</v>
      </c>
      <c r="J16" s="637"/>
      <c r="K16" s="638"/>
      <c r="L16" s="637"/>
      <c r="M16" s="638"/>
      <c r="N16" s="110" t="s">
        <v>108</v>
      </c>
      <c r="O16" s="111" t="s">
        <v>108</v>
      </c>
    </row>
    <row r="17" spans="1:15" ht="24.95" customHeight="1">
      <c r="A17" s="14" t="s">
        <v>1240</v>
      </c>
      <c r="B17" s="15"/>
      <c r="C17" s="115"/>
      <c r="D17" s="964"/>
      <c r="E17" s="972"/>
      <c r="F17" s="964"/>
      <c r="G17" s="638"/>
      <c r="H17" s="1121" t="s">
        <v>108</v>
      </c>
      <c r="I17" s="1125" t="s">
        <v>108</v>
      </c>
      <c r="J17" s="637"/>
      <c r="K17" s="638"/>
      <c r="L17" s="637"/>
      <c r="M17" s="638"/>
      <c r="N17" s="110" t="s">
        <v>108</v>
      </c>
      <c r="O17" s="111" t="s">
        <v>108</v>
      </c>
    </row>
    <row r="18" spans="1:15" ht="24.95" customHeight="1">
      <c r="A18" s="678" t="s">
        <v>1241</v>
      </c>
      <c r="B18" s="693"/>
      <c r="C18" s="115" t="s">
        <v>1242</v>
      </c>
      <c r="D18" s="964">
        <v>45416</v>
      </c>
      <c r="E18" s="972"/>
      <c r="F18" s="964">
        <v>0</v>
      </c>
      <c r="G18" s="638"/>
      <c r="H18" s="1121" t="s">
        <v>108</v>
      </c>
      <c r="I18" s="1125" t="s">
        <v>108</v>
      </c>
      <c r="J18" s="637">
        <v>0</v>
      </c>
      <c r="K18" s="638"/>
      <c r="L18" s="637">
        <v>0</v>
      </c>
      <c r="M18" s="638"/>
      <c r="N18" s="110" t="s">
        <v>108</v>
      </c>
      <c r="O18" s="111" t="s">
        <v>108</v>
      </c>
    </row>
    <row r="19" spans="1:15" ht="24.95" customHeight="1">
      <c r="A19" s="14"/>
      <c r="B19" s="15"/>
      <c r="C19" s="30"/>
      <c r="D19" s="964"/>
      <c r="E19" s="972"/>
      <c r="F19" s="964"/>
      <c r="G19" s="638"/>
      <c r="H19" s="1121" t="s">
        <v>108</v>
      </c>
      <c r="I19" s="1125" t="s">
        <v>108</v>
      </c>
      <c r="J19" s="637"/>
      <c r="K19" s="638"/>
      <c r="L19" s="637"/>
      <c r="M19" s="638"/>
      <c r="N19" s="110" t="s">
        <v>108</v>
      </c>
      <c r="O19" s="111" t="s">
        <v>108</v>
      </c>
    </row>
    <row r="20" spans="1:15" ht="24.95" customHeight="1">
      <c r="A20" s="14"/>
      <c r="B20" s="15"/>
      <c r="C20" s="30"/>
      <c r="D20" s="964"/>
      <c r="E20" s="972"/>
      <c r="F20" s="964"/>
      <c r="G20" s="638"/>
      <c r="H20" s="1121" t="s">
        <v>108</v>
      </c>
      <c r="I20" s="1125" t="s">
        <v>108</v>
      </c>
      <c r="J20" s="637"/>
      <c r="K20" s="638"/>
      <c r="L20" s="637"/>
      <c r="M20" s="638"/>
      <c r="N20" s="110" t="s">
        <v>108</v>
      </c>
      <c r="O20" s="111" t="s">
        <v>108</v>
      </c>
    </row>
    <row r="21" spans="1:15" ht="24.95" customHeight="1">
      <c r="A21" s="14"/>
      <c r="B21" s="15"/>
      <c r="C21" s="30"/>
      <c r="D21" s="964"/>
      <c r="E21" s="972"/>
      <c r="F21" s="964"/>
      <c r="G21" s="638"/>
      <c r="H21" s="1121" t="s">
        <v>108</v>
      </c>
      <c r="I21" s="1125" t="s">
        <v>108</v>
      </c>
      <c r="J21" s="637"/>
      <c r="K21" s="638"/>
      <c r="L21" s="637"/>
      <c r="M21" s="638"/>
      <c r="N21" s="110" t="s">
        <v>108</v>
      </c>
      <c r="O21" s="111" t="s">
        <v>108</v>
      </c>
    </row>
    <row r="22" spans="1:15" ht="24.95" customHeight="1">
      <c r="A22" s="14"/>
      <c r="B22" s="15"/>
      <c r="C22" s="30"/>
      <c r="D22" s="964"/>
      <c r="E22" s="972"/>
      <c r="F22" s="964"/>
      <c r="G22" s="638"/>
      <c r="H22" s="1121" t="s">
        <v>108</v>
      </c>
      <c r="I22" s="1125" t="s">
        <v>108</v>
      </c>
      <c r="J22" s="637"/>
      <c r="K22" s="638"/>
      <c r="L22" s="637"/>
      <c r="M22" s="638"/>
      <c r="N22" s="110" t="s">
        <v>108</v>
      </c>
      <c r="O22" s="111" t="s">
        <v>108</v>
      </c>
    </row>
    <row r="23" spans="1:15" ht="24.95" customHeight="1">
      <c r="A23" s="14"/>
      <c r="B23" s="15"/>
      <c r="C23" s="30"/>
      <c r="D23" s="964"/>
      <c r="E23" s="972"/>
      <c r="F23" s="964"/>
      <c r="G23" s="638"/>
      <c r="H23" s="1121" t="s">
        <v>108</v>
      </c>
      <c r="I23" s="1125" t="s">
        <v>108</v>
      </c>
      <c r="J23" s="637"/>
      <c r="K23" s="638"/>
      <c r="L23" s="637"/>
      <c r="M23" s="638"/>
      <c r="N23" s="110" t="s">
        <v>108</v>
      </c>
      <c r="O23" s="111" t="s">
        <v>108</v>
      </c>
    </row>
    <row r="24" spans="1:15" ht="24.95" customHeight="1" thickBot="1">
      <c r="A24" s="2"/>
      <c r="B24" s="18"/>
      <c r="C24" s="18"/>
      <c r="D24" s="973"/>
      <c r="E24" s="974"/>
      <c r="F24" s="973"/>
      <c r="G24" s="645"/>
      <c r="H24" s="1123" t="s">
        <v>108</v>
      </c>
      <c r="I24" s="1126" t="s">
        <v>108</v>
      </c>
      <c r="J24" s="644"/>
      <c r="K24" s="645"/>
      <c r="L24" s="644"/>
      <c r="M24" s="645"/>
      <c r="N24" s="112" t="s">
        <v>108</v>
      </c>
      <c r="O24" s="113" t="s">
        <v>108</v>
      </c>
    </row>
    <row r="25" spans="1:15" ht="22.9" customHeight="1" thickTop="1">
      <c r="F25" s="108" t="s">
        <v>130</v>
      </c>
    </row>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0000"/>
    <pageSetUpPr fitToPage="1"/>
  </sheetPr>
  <dimension ref="A1:O435"/>
  <sheetViews>
    <sheetView topLeftCell="A17" workbookViewId="0">
      <selection activeCell="D19" sqref="D19"/>
    </sheetView>
  </sheetViews>
  <sheetFormatPr defaultColWidth="9.77734375" defaultRowHeight="15"/>
  <cols>
    <col min="1" max="1" width="4.77734375" customWidth="1"/>
    <col min="2" max="2" width="36.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1.75"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9.5" customHeight="1" thickTop="1">
      <c r="A3" s="1"/>
      <c r="B3" s="6"/>
      <c r="C3" s="105" t="s">
        <v>697</v>
      </c>
      <c r="D3" s="10"/>
      <c r="E3" s="6"/>
      <c r="F3" s="10"/>
      <c r="G3" s="6"/>
      <c r="H3" s="1225" t="str">
        <f>forpastBy</f>
        <v>for 2016  By</v>
      </c>
      <c r="I3" s="1226"/>
      <c r="J3" s="1225" t="str">
        <f>totalpast</f>
        <v>Total for 2015</v>
      </c>
      <c r="K3" s="1226"/>
      <c r="L3" s="10"/>
      <c r="M3" s="6"/>
      <c r="N3" s="10"/>
      <c r="O3" s="11"/>
    </row>
    <row r="4" spans="1:15" ht="17.25" customHeight="1">
      <c r="A4" s="1"/>
      <c r="B4" s="6"/>
      <c r="C4" s="105"/>
      <c r="D4" s="10"/>
      <c r="E4" s="6"/>
      <c r="F4" s="10"/>
      <c r="G4" s="6"/>
      <c r="H4" s="1219" t="s">
        <v>92</v>
      </c>
      <c r="I4" s="1227"/>
      <c r="J4" s="1219" t="s">
        <v>93</v>
      </c>
      <c r="K4" s="1227"/>
      <c r="L4" s="1219" t="s">
        <v>94</v>
      </c>
      <c r="M4" s="1227"/>
      <c r="N4" s="1219" t="s">
        <v>95</v>
      </c>
      <c r="O4" s="1220"/>
    </row>
    <row r="5" spans="1:15" ht="19.5" customHeight="1"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5" ht="13.5" customHeight="1" thickTop="1">
      <c r="A6" s="1" t="s">
        <v>126</v>
      </c>
      <c r="B6" s="22"/>
      <c r="C6" s="22"/>
      <c r="D6" s="23"/>
      <c r="E6" s="22"/>
      <c r="F6" s="23"/>
      <c r="G6" s="22"/>
      <c r="H6" s="23"/>
      <c r="I6" s="22"/>
      <c r="J6" s="23"/>
      <c r="K6" s="22"/>
      <c r="L6" s="23"/>
      <c r="M6" s="22"/>
      <c r="N6" s="23"/>
      <c r="O6" s="24"/>
    </row>
    <row r="7" spans="1:15" ht="12.95" customHeight="1">
      <c r="A7" s="14" t="s">
        <v>131</v>
      </c>
      <c r="B7" s="15"/>
      <c r="C7" s="120" t="s">
        <v>267</v>
      </c>
      <c r="D7" s="110" t="s">
        <v>108</v>
      </c>
      <c r="E7" s="109" t="s">
        <v>108</v>
      </c>
      <c r="F7" s="110" t="s">
        <v>108</v>
      </c>
      <c r="G7" s="109" t="s">
        <v>108</v>
      </c>
      <c r="H7" s="110" t="s">
        <v>108</v>
      </c>
      <c r="I7" s="109" t="s">
        <v>108</v>
      </c>
      <c r="J7" s="110" t="s">
        <v>108</v>
      </c>
      <c r="K7" s="109" t="s">
        <v>108</v>
      </c>
      <c r="L7" s="110" t="s">
        <v>108</v>
      </c>
      <c r="M7" s="109" t="s">
        <v>108</v>
      </c>
      <c r="N7" s="110" t="s">
        <v>108</v>
      </c>
      <c r="O7" s="111" t="s">
        <v>108</v>
      </c>
    </row>
    <row r="8" spans="1:15" ht="24.95" customHeight="1">
      <c r="A8" s="14" t="s">
        <v>132</v>
      </c>
      <c r="B8" s="15"/>
      <c r="C8" s="120" t="s">
        <v>267</v>
      </c>
      <c r="D8" s="110" t="s">
        <v>108</v>
      </c>
      <c r="E8" s="109" t="s">
        <v>108</v>
      </c>
      <c r="F8" s="110" t="s">
        <v>108</v>
      </c>
      <c r="G8" s="109" t="s">
        <v>108</v>
      </c>
      <c r="H8" s="110" t="s">
        <v>108</v>
      </c>
      <c r="I8" s="109" t="s">
        <v>108</v>
      </c>
      <c r="J8" s="110" t="s">
        <v>108</v>
      </c>
      <c r="K8" s="109" t="s">
        <v>108</v>
      </c>
      <c r="L8" s="110" t="s">
        <v>108</v>
      </c>
      <c r="M8" s="109" t="s">
        <v>108</v>
      </c>
      <c r="N8" s="110" t="s">
        <v>108</v>
      </c>
      <c r="O8" s="111" t="s">
        <v>108</v>
      </c>
    </row>
    <row r="9" spans="1:15" ht="12" customHeight="1">
      <c r="A9" s="37"/>
      <c r="B9" s="34" t="s">
        <v>133</v>
      </c>
      <c r="C9" s="116"/>
      <c r="D9" s="654"/>
      <c r="E9" s="655"/>
      <c r="F9" s="654"/>
      <c r="G9" s="655"/>
      <c r="H9" s="654"/>
      <c r="I9" s="655"/>
      <c r="J9" s="654"/>
      <c r="K9" s="655"/>
      <c r="L9" s="654"/>
      <c r="M9" s="655"/>
      <c r="N9" s="654"/>
      <c r="O9" s="656"/>
    </row>
    <row r="10" spans="1:15" ht="12.95" customHeight="1">
      <c r="A10" s="38"/>
      <c r="B10" s="687" t="s">
        <v>962</v>
      </c>
      <c r="C10" s="151" t="s">
        <v>598</v>
      </c>
      <c r="D10" s="964">
        <v>448545</v>
      </c>
      <c r="E10" s="970"/>
      <c r="F10" s="964">
        <v>419132</v>
      </c>
      <c r="G10" s="970"/>
      <c r="H10" s="964"/>
      <c r="I10" s="972"/>
      <c r="J10" s="964">
        <v>419132</v>
      </c>
      <c r="K10" s="972"/>
      <c r="L10" s="964">
        <v>419132</v>
      </c>
      <c r="M10" s="972"/>
      <c r="N10" s="964">
        <f>J10-L10</f>
        <v>0</v>
      </c>
      <c r="O10" s="639"/>
    </row>
    <row r="11" spans="1:15" ht="22.9" customHeight="1">
      <c r="A11" s="38"/>
      <c r="B11" s="687" t="s">
        <v>134</v>
      </c>
      <c r="C11" s="151" t="s">
        <v>599</v>
      </c>
      <c r="D11" s="964">
        <v>434000</v>
      </c>
      <c r="E11" s="972"/>
      <c r="F11" s="964">
        <v>387000</v>
      </c>
      <c r="G11" s="972"/>
      <c r="H11" s="964"/>
      <c r="I11" s="972"/>
      <c r="J11" s="964">
        <v>387000</v>
      </c>
      <c r="K11" s="972"/>
      <c r="L11" s="964">
        <v>386983</v>
      </c>
      <c r="M11" s="972"/>
      <c r="N11" s="964">
        <f>J11-L11</f>
        <v>17</v>
      </c>
      <c r="O11" s="639"/>
    </row>
    <row r="12" spans="1:15" ht="12" customHeight="1">
      <c r="A12" s="37"/>
      <c r="B12" s="688" t="s">
        <v>135</v>
      </c>
      <c r="C12" s="152"/>
      <c r="D12" s="1077"/>
      <c r="E12" s="1076"/>
      <c r="F12" s="1077"/>
      <c r="G12" s="1076"/>
      <c r="H12" s="1077"/>
      <c r="I12" s="1076"/>
      <c r="J12" s="1077"/>
      <c r="K12" s="1076"/>
      <c r="L12" s="1077"/>
      <c r="M12" s="1076"/>
      <c r="N12" s="1077"/>
      <c r="O12" s="656"/>
    </row>
    <row r="13" spans="1:15" ht="12.95" customHeight="1">
      <c r="A13" s="38"/>
      <c r="B13" s="687" t="s">
        <v>136</v>
      </c>
      <c r="C13" s="151" t="s">
        <v>600</v>
      </c>
      <c r="D13" s="964">
        <v>0</v>
      </c>
      <c r="E13" s="970"/>
      <c r="F13" s="964">
        <v>0</v>
      </c>
      <c r="G13" s="970"/>
      <c r="H13" s="964"/>
      <c r="I13" s="972"/>
      <c r="J13" s="964">
        <v>0</v>
      </c>
      <c r="K13" s="972"/>
      <c r="L13" s="964">
        <v>0</v>
      </c>
      <c r="M13" s="972"/>
      <c r="N13" s="964">
        <f>J13-L13</f>
        <v>0</v>
      </c>
      <c r="O13" s="639"/>
    </row>
    <row r="14" spans="1:15" ht="12" customHeight="1">
      <c r="A14" s="37"/>
      <c r="B14" s="688" t="s">
        <v>137</v>
      </c>
      <c r="C14" s="118"/>
      <c r="D14" s="1077"/>
      <c r="E14" s="1076"/>
      <c r="F14" s="1077"/>
      <c r="G14" s="1076"/>
      <c r="H14" s="1077"/>
      <c r="I14" s="1076"/>
      <c r="J14" s="1077"/>
      <c r="K14" s="1076"/>
      <c r="L14" s="1077"/>
      <c r="M14" s="1076"/>
      <c r="N14" s="1077"/>
      <c r="O14" s="656"/>
    </row>
    <row r="15" spans="1:15" ht="12.95" customHeight="1">
      <c r="A15" s="38"/>
      <c r="B15" s="687" t="s">
        <v>138</v>
      </c>
      <c r="C15" s="151" t="s">
        <v>601</v>
      </c>
      <c r="D15" s="964">
        <v>775000</v>
      </c>
      <c r="E15" s="972"/>
      <c r="F15" s="964">
        <v>756195</v>
      </c>
      <c r="G15" s="972"/>
      <c r="H15" s="964"/>
      <c r="I15" s="972"/>
      <c r="J15" s="964">
        <v>757150</v>
      </c>
      <c r="K15" s="972"/>
      <c r="L15" s="964">
        <v>757150</v>
      </c>
      <c r="M15" s="972"/>
      <c r="N15" s="964">
        <f>J15-L15</f>
        <v>0</v>
      </c>
      <c r="O15" s="639"/>
    </row>
    <row r="16" spans="1:15" ht="21" customHeight="1">
      <c r="A16" s="38"/>
      <c r="B16" s="687" t="s">
        <v>571</v>
      </c>
      <c r="C16" s="151" t="s">
        <v>603</v>
      </c>
      <c r="D16" s="964">
        <v>150000</v>
      </c>
      <c r="E16" s="972"/>
      <c r="F16" s="964">
        <v>150000</v>
      </c>
      <c r="G16" s="972"/>
      <c r="H16" s="964"/>
      <c r="I16" s="972"/>
      <c r="J16" s="964">
        <v>150000</v>
      </c>
      <c r="K16" s="972"/>
      <c r="L16" s="964">
        <v>25962</v>
      </c>
      <c r="M16" s="972"/>
      <c r="N16" s="964">
        <f>J16-L16</f>
        <v>124038</v>
      </c>
      <c r="O16" s="639"/>
    </row>
    <row r="17" spans="1:15" ht="21" customHeight="1">
      <c r="A17" s="38"/>
      <c r="B17" s="687" t="s">
        <v>415</v>
      </c>
      <c r="C17" s="115" t="s">
        <v>416</v>
      </c>
      <c r="D17" s="964"/>
      <c r="E17" s="970"/>
      <c r="F17" s="964"/>
      <c r="G17" s="972"/>
      <c r="H17" s="964"/>
      <c r="I17" s="972"/>
      <c r="J17" s="964"/>
      <c r="K17" s="972"/>
      <c r="L17" s="964"/>
      <c r="M17" s="972"/>
      <c r="N17" s="964"/>
      <c r="O17" s="639"/>
    </row>
    <row r="18" spans="1:15" ht="21" customHeight="1">
      <c r="A18" s="38"/>
      <c r="B18" s="36" t="s">
        <v>1243</v>
      </c>
      <c r="C18" s="115" t="s">
        <v>600</v>
      </c>
      <c r="D18" s="964">
        <v>15000</v>
      </c>
      <c r="E18" s="972"/>
      <c r="F18" s="964">
        <v>10000</v>
      </c>
      <c r="G18" s="972"/>
      <c r="H18" s="964"/>
      <c r="I18" s="972"/>
      <c r="J18" s="964">
        <v>13495</v>
      </c>
      <c r="K18" s="972"/>
      <c r="L18" s="964">
        <v>13495</v>
      </c>
      <c r="M18" s="972"/>
      <c r="N18" s="964">
        <f>J18-L18</f>
        <v>0</v>
      </c>
      <c r="O18" s="639"/>
    </row>
    <row r="19" spans="1:15" ht="21" customHeight="1">
      <c r="A19" s="14"/>
      <c r="B19" s="15"/>
      <c r="C19" s="115"/>
      <c r="D19" s="964"/>
      <c r="E19" s="972"/>
      <c r="F19" s="964"/>
      <c r="G19" s="972"/>
      <c r="H19" s="964"/>
      <c r="I19" s="972"/>
      <c r="J19" s="964"/>
      <c r="K19" s="972"/>
      <c r="L19" s="964"/>
      <c r="M19" s="972"/>
      <c r="N19" s="964"/>
      <c r="O19" s="639"/>
    </row>
    <row r="20" spans="1:15" ht="21" customHeight="1" thickBot="1">
      <c r="A20" s="14"/>
      <c r="B20" s="15"/>
      <c r="C20" s="115"/>
      <c r="D20" s="984"/>
      <c r="E20" s="1079"/>
      <c r="F20" s="984"/>
      <c r="G20" s="1079"/>
      <c r="H20" s="984"/>
      <c r="I20" s="1079"/>
      <c r="J20" s="984"/>
      <c r="K20" s="1079"/>
      <c r="L20" s="984"/>
      <c r="M20" s="1079"/>
      <c r="N20" s="984"/>
      <c r="O20" s="669"/>
    </row>
    <row r="21" spans="1:15" ht="15.75" customHeight="1">
      <c r="A21" s="1"/>
      <c r="B21" s="22" t="s">
        <v>139</v>
      </c>
      <c r="C21" s="118"/>
      <c r="D21" s="1077"/>
      <c r="E21" s="1076"/>
      <c r="F21" s="1112"/>
      <c r="G21" s="1076"/>
      <c r="H21" s="1112"/>
      <c r="I21" s="1076"/>
      <c r="J21" s="1112"/>
      <c r="K21" s="1076"/>
      <c r="L21" s="1112"/>
      <c r="M21" s="1076"/>
      <c r="N21" s="1112"/>
      <c r="O21" s="656"/>
    </row>
    <row r="22" spans="1:15" ht="18" customHeight="1" thickBot="1">
      <c r="A22" s="14"/>
      <c r="B22" s="15" t="s">
        <v>140</v>
      </c>
      <c r="C22" s="115" t="s">
        <v>303</v>
      </c>
      <c r="D22" s="984">
        <f>SUM(D9:D20)+SUM('18'!D9:D24)</f>
        <v>1867961</v>
      </c>
      <c r="E22" s="1079"/>
      <c r="F22" s="1078">
        <f>SUM(F9:F20)+SUM('18'!F9:F24)</f>
        <v>1797191</v>
      </c>
      <c r="G22" s="1079"/>
      <c r="H22" s="1078">
        <f>SUM(H9:H20)+SUM('18'!H9:H24)</f>
        <v>0</v>
      </c>
      <c r="I22" s="1079"/>
      <c r="J22" s="1078">
        <f>SUM(J9:J20)+SUM('18'!J9:J24)</f>
        <v>1801641</v>
      </c>
      <c r="K22" s="1079"/>
      <c r="L22" s="1078">
        <f>SUM(L9:L20)+SUM('18'!L9:L24)</f>
        <v>1677586</v>
      </c>
      <c r="M22" s="1079"/>
      <c r="N22" s="1078">
        <f>SUM(N9:N20)+SUM('18'!N9:N24)</f>
        <v>124055</v>
      </c>
      <c r="O22" s="669"/>
    </row>
    <row r="23" spans="1:15" ht="22.9" customHeight="1">
      <c r="A23" s="14"/>
      <c r="B23" s="15"/>
      <c r="C23" s="115"/>
      <c r="D23" s="964"/>
      <c r="E23" s="972"/>
      <c r="F23" s="964"/>
      <c r="G23" s="972"/>
      <c r="H23" s="964"/>
      <c r="I23" s="972"/>
      <c r="J23" s="964"/>
      <c r="K23" s="972"/>
      <c r="L23" s="964"/>
      <c r="M23" s="972"/>
      <c r="N23" s="964"/>
      <c r="O23" s="639"/>
    </row>
    <row r="24" spans="1:15" ht="22.9" customHeight="1">
      <c r="A24" s="14"/>
      <c r="B24" s="143"/>
      <c r="C24" s="115"/>
      <c r="D24" s="1113"/>
      <c r="E24" s="970"/>
      <c r="F24" s="964"/>
      <c r="G24" s="972"/>
      <c r="H24" s="964"/>
      <c r="I24" s="972"/>
      <c r="J24" s="964"/>
      <c r="K24" s="972"/>
      <c r="L24" s="964"/>
      <c r="M24" s="972"/>
      <c r="N24" s="964"/>
      <c r="O24" s="639"/>
    </row>
    <row r="25" spans="1:15" ht="22.9" customHeight="1">
      <c r="A25" s="14"/>
      <c r="B25" s="15"/>
      <c r="C25" s="115"/>
      <c r="D25" s="964"/>
      <c r="E25" s="972"/>
      <c r="F25" s="964"/>
      <c r="G25" s="972"/>
      <c r="H25" s="964"/>
      <c r="I25" s="972"/>
      <c r="J25" s="964"/>
      <c r="K25" s="972"/>
      <c r="L25" s="964"/>
      <c r="M25" s="972"/>
      <c r="N25" s="964"/>
      <c r="O25" s="639"/>
    </row>
    <row r="26" spans="1:15" ht="22.9" customHeight="1">
      <c r="A26" s="14" t="s">
        <v>141</v>
      </c>
      <c r="B26" s="15"/>
      <c r="C26" s="151" t="s">
        <v>602</v>
      </c>
      <c r="D26" s="964"/>
      <c r="E26" s="970"/>
      <c r="F26" s="964"/>
      <c r="G26" s="972"/>
      <c r="H26" s="964"/>
      <c r="I26" s="972"/>
      <c r="J26" s="964"/>
      <c r="K26" s="972"/>
      <c r="L26" s="964"/>
      <c r="M26" s="972"/>
      <c r="N26" s="964"/>
      <c r="O26" s="639"/>
    </row>
    <row r="27" spans="1:15" ht="21" customHeight="1" thickBot="1">
      <c r="A27" s="14"/>
      <c r="B27" s="15"/>
      <c r="C27" s="115"/>
      <c r="D27" s="984"/>
      <c r="E27" s="1079"/>
      <c r="F27" s="984"/>
      <c r="G27" s="1079"/>
      <c r="H27" s="984"/>
      <c r="I27" s="1079"/>
      <c r="J27" s="984"/>
      <c r="K27" s="1079"/>
      <c r="L27" s="984"/>
      <c r="M27" s="1079"/>
      <c r="N27" s="984"/>
      <c r="O27" s="669"/>
    </row>
    <row r="28" spans="1:15" ht="15.75" customHeight="1">
      <c r="A28" s="1" t="s">
        <v>142</v>
      </c>
      <c r="B28" s="22"/>
      <c r="C28" s="118"/>
      <c r="D28" s="1077"/>
      <c r="E28" s="1076"/>
      <c r="F28" s="1077"/>
      <c r="G28" s="1076"/>
      <c r="H28" s="1077"/>
      <c r="I28" s="1076"/>
      <c r="J28" s="1077"/>
      <c r="K28" s="1076"/>
      <c r="L28" s="1077"/>
      <c r="M28" s="1076"/>
      <c r="N28" s="1077"/>
      <c r="O28" s="656"/>
    </row>
    <row r="29" spans="1:15" ht="19.5" customHeight="1" thickBot="1">
      <c r="A29" s="2"/>
      <c r="B29" s="18" t="s">
        <v>143</v>
      </c>
      <c r="C29" s="153" t="s">
        <v>304</v>
      </c>
      <c r="D29" s="973">
        <f>D22+'17'!D21</f>
        <v>16963053</v>
      </c>
      <c r="E29" s="1114"/>
      <c r="F29" s="1087">
        <f>F22+'17'!F21</f>
        <v>16637567</v>
      </c>
      <c r="G29" s="1114"/>
      <c r="H29" s="1087">
        <f>H22+'17'!H21</f>
        <v>0</v>
      </c>
      <c r="I29" s="1114"/>
      <c r="J29" s="1087">
        <f>J22+'17'!J21</f>
        <v>16621789</v>
      </c>
      <c r="K29" s="1114"/>
      <c r="L29" s="1087">
        <f>L22+'17'!L21</f>
        <v>15740028</v>
      </c>
      <c r="M29" s="1114"/>
      <c r="N29" s="1087">
        <f>N22+'17'!N21</f>
        <v>881761</v>
      </c>
      <c r="O29" s="689"/>
    </row>
    <row r="30" spans="1:15" ht="15.75" thickTop="1">
      <c r="A30" s="1"/>
      <c r="B30" s="1"/>
      <c r="C30" s="154"/>
      <c r="D30" s="13"/>
      <c r="F30" s="108" t="s">
        <v>144</v>
      </c>
    </row>
    <row r="31" spans="1:15">
      <c r="C31" s="108"/>
    </row>
    <row r="33" ht="12" customHeight="1"/>
    <row r="34" ht="12.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34" ht="24.95" customHeight="1"/>
    <row r="135" ht="24.95" customHeight="1"/>
    <row r="136" ht="12" customHeight="1"/>
    <row r="137" ht="12.95" customHeight="1"/>
    <row r="138" ht="12" customHeight="1"/>
    <row r="139" ht="12.95" customHeight="1"/>
    <row r="140" ht="24.95" customHeight="1"/>
    <row r="141" ht="24.95" customHeight="1"/>
    <row r="142" ht="24.95" customHeight="1"/>
    <row r="143" ht="24.95" customHeight="1"/>
    <row r="144" ht="24.95" customHeight="1"/>
    <row r="145" ht="24.95" customHeight="1"/>
    <row r="146" ht="24.95" customHeight="1"/>
    <row r="147" ht="12" customHeight="1"/>
    <row r="148" ht="12.95" customHeight="1"/>
    <row r="149" ht="24.95" customHeight="1"/>
    <row r="150" ht="12" customHeight="1"/>
    <row r="151" ht="12.95" customHeight="1"/>
    <row r="152" ht="24.95" customHeight="1"/>
    <row r="153" ht="12" customHeight="1"/>
    <row r="154" ht="12.95" customHeight="1"/>
    <row r="155" ht="24.95" customHeight="1"/>
    <row r="156" ht="12" customHeight="1"/>
    <row r="157" ht="12.95" customHeight="1"/>
    <row r="165" ht="12" customHeight="1"/>
    <row r="166" ht="12.95" customHeight="1"/>
    <row r="167" ht="24.95" customHeight="1"/>
    <row r="168" ht="24.95" customHeight="1"/>
    <row r="169" ht="24.95" customHeight="1"/>
    <row r="170" ht="24.95" customHeight="1"/>
    <row r="171" ht="24.95" customHeight="1"/>
    <row r="172" ht="24.95" customHeight="1"/>
    <row r="177" ht="24.95" customHeight="1"/>
    <row r="178" ht="12" customHeight="1"/>
    <row r="179" ht="12.95" customHeight="1"/>
    <row r="180" ht="12" customHeight="1"/>
    <row r="181" ht="12.95" customHeight="1"/>
    <row r="182" ht="12" customHeight="1"/>
    <row r="183" ht="12.95" customHeight="1"/>
    <row r="184" ht="12" customHeight="1"/>
    <row r="185" ht="12.95" customHeight="1"/>
    <row r="186" ht="24.95" customHeight="1"/>
    <row r="187" ht="12" customHeight="1"/>
    <row r="188" ht="12.95" customHeight="1"/>
    <row r="189" ht="24.95" customHeight="1"/>
    <row r="190" ht="24.95" customHeight="1"/>
    <row r="361" ht="24.95" customHeight="1"/>
    <row r="362" ht="13.9" customHeight="1"/>
    <row r="363" ht="13.9" customHeight="1"/>
    <row r="364" ht="24.95" customHeight="1"/>
    <row r="365" ht="24.95" customHeight="1"/>
    <row r="366" ht="24.95" customHeight="1"/>
    <row r="367" ht="24.95" customHeight="1"/>
    <row r="368" ht="24.95" customHeight="1"/>
    <row r="369" ht="24.95" customHeight="1"/>
    <row r="370" ht="24.95"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24.95" customHeight="1"/>
    <row r="390" ht="24.95" customHeight="1"/>
    <row r="391" ht="24.95" customHeight="1"/>
    <row r="392" ht="24.95" customHeight="1"/>
    <row r="393" ht="24.95" customHeight="1"/>
    <row r="394" ht="24.95" customHeight="1"/>
    <row r="395" ht="24.95" customHeight="1"/>
    <row r="396" ht="24.95" customHeight="1"/>
    <row r="397" ht="24.95" customHeight="1"/>
    <row r="398" ht="24.95" customHeight="1"/>
    <row r="399" ht="24.95" customHeight="1"/>
    <row r="400" ht="24.95" customHeight="1"/>
    <row r="401" ht="24.9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29"/>
  <sheetViews>
    <sheetView topLeftCell="A11" workbookViewId="0">
      <selection activeCell="D15" sqref="D15"/>
    </sheetView>
  </sheetViews>
  <sheetFormatPr defaultColWidth="9.77734375" defaultRowHeight="15"/>
  <cols>
    <col min="1" max="1" width="4.77734375" customWidth="1"/>
    <col min="2" max="2" width="35" customWidth="1"/>
    <col min="3" max="3" width="9.6640625" customWidth="1"/>
    <col min="4" max="4" width="13.77734375" customWidth="1"/>
    <col min="5" max="5" width="2.77734375" customWidth="1"/>
    <col min="6" max="6" width="13.33203125" customWidth="1"/>
    <col min="7" max="7" width="2.77734375" customWidth="1"/>
    <col min="8" max="8" width="12.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1.75"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6.5" thickTop="1">
      <c r="A3" s="1"/>
      <c r="B3" s="6"/>
      <c r="C3" s="105" t="s">
        <v>697</v>
      </c>
      <c r="D3" s="10"/>
      <c r="E3" s="6"/>
      <c r="F3" s="10"/>
      <c r="G3" s="6"/>
      <c r="H3" s="1225" t="str">
        <f>forpastBy</f>
        <v>for 2016  By</v>
      </c>
      <c r="I3" s="1226"/>
      <c r="J3" s="1225" t="str">
        <f>totalpast</f>
        <v>Total for 2015</v>
      </c>
      <c r="K3" s="1226"/>
      <c r="L3" s="10"/>
      <c r="M3" s="6"/>
      <c r="N3" s="10"/>
      <c r="O3" s="11"/>
    </row>
    <row r="4" spans="1:15" ht="15.75">
      <c r="A4" s="1"/>
      <c r="B4" s="21" t="s">
        <v>145</v>
      </c>
      <c r="C4" s="105"/>
      <c r="D4" s="10"/>
      <c r="E4" s="6"/>
      <c r="F4" s="10"/>
      <c r="G4" s="6"/>
      <c r="H4" s="1219" t="s">
        <v>92</v>
      </c>
      <c r="I4" s="1227"/>
      <c r="J4" s="1219" t="s">
        <v>93</v>
      </c>
      <c r="K4" s="1227"/>
      <c r="L4" s="1219" t="s">
        <v>94</v>
      </c>
      <c r="M4" s="1227"/>
      <c r="N4" s="1219" t="s">
        <v>95</v>
      </c>
      <c r="O4" s="1220"/>
    </row>
    <row r="5" spans="1:15" ht="16.5"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5" ht="24.95" customHeight="1" thickTop="1">
      <c r="A6" s="14"/>
      <c r="B6" s="14"/>
      <c r="C6" s="685"/>
      <c r="D6" s="640"/>
      <c r="E6" s="641"/>
      <c r="F6" s="640"/>
      <c r="G6" s="638"/>
      <c r="H6" s="637"/>
      <c r="I6" s="638"/>
      <c r="J6" s="637"/>
      <c r="K6" s="638"/>
      <c r="L6" s="637"/>
      <c r="M6" s="638"/>
      <c r="N6" s="637"/>
      <c r="O6" s="639"/>
    </row>
    <row r="7" spans="1:15" ht="24.95" customHeight="1">
      <c r="A7" s="14"/>
      <c r="B7" s="14"/>
      <c r="C7" s="685"/>
      <c r="D7" s="637"/>
      <c r="E7" s="638"/>
      <c r="F7" s="637"/>
      <c r="G7" s="638"/>
      <c r="H7" s="637"/>
      <c r="I7" s="638"/>
      <c r="J7" s="637"/>
      <c r="K7" s="638"/>
      <c r="L7" s="637"/>
      <c r="M7" s="638"/>
      <c r="N7" s="637"/>
      <c r="O7" s="639"/>
    </row>
    <row r="8" spans="1:15" ht="24.95" customHeight="1">
      <c r="A8" s="14" t="s">
        <v>1248</v>
      </c>
      <c r="B8" s="14"/>
      <c r="C8" s="685">
        <v>29</v>
      </c>
      <c r="D8" s="964"/>
      <c r="E8" s="970"/>
      <c r="F8" s="964"/>
      <c r="G8" s="972"/>
      <c r="H8" s="964"/>
      <c r="I8" s="972"/>
      <c r="J8" s="964"/>
      <c r="K8" s="972"/>
      <c r="L8" s="964"/>
      <c r="M8" s="972"/>
      <c r="N8" s="964"/>
      <c r="O8" s="639"/>
    </row>
    <row r="9" spans="1:15" ht="24.95" customHeight="1">
      <c r="A9" s="14" t="s">
        <v>1249</v>
      </c>
      <c r="B9" s="15"/>
      <c r="C9" s="684"/>
      <c r="D9" s="964"/>
      <c r="E9" s="972"/>
      <c r="F9" s="964"/>
      <c r="G9" s="972"/>
      <c r="H9" s="964"/>
      <c r="I9" s="972"/>
      <c r="J9" s="964"/>
      <c r="K9" s="972"/>
      <c r="L9" s="964"/>
      <c r="M9" s="972"/>
      <c r="N9" s="964"/>
      <c r="O9" s="639"/>
    </row>
    <row r="10" spans="1:15" ht="24.95" customHeight="1">
      <c r="A10" s="678" t="s">
        <v>1250</v>
      </c>
      <c r="B10" s="15"/>
      <c r="C10" s="684" t="s">
        <v>1251</v>
      </c>
      <c r="D10" s="964">
        <v>532556</v>
      </c>
      <c r="E10" s="972"/>
      <c r="F10" s="964">
        <v>578081</v>
      </c>
      <c r="G10" s="972"/>
      <c r="H10" s="964"/>
      <c r="I10" s="972"/>
      <c r="J10" s="964">
        <v>578081</v>
      </c>
      <c r="K10" s="972"/>
      <c r="L10" s="964">
        <v>523703</v>
      </c>
      <c r="M10" s="972"/>
      <c r="N10" s="964">
        <f t="shared" ref="N10:N14" si="0">J10-L10</f>
        <v>54378</v>
      </c>
      <c r="O10" s="639"/>
    </row>
    <row r="11" spans="1:15" ht="24.95" customHeight="1">
      <c r="A11" s="678"/>
      <c r="B11" s="15"/>
      <c r="C11" s="684">
        <v>31</v>
      </c>
      <c r="D11" s="964" t="s">
        <v>87</v>
      </c>
      <c r="E11" s="972"/>
      <c r="F11" s="964"/>
      <c r="G11" s="972"/>
      <c r="H11" s="964"/>
      <c r="I11" s="972"/>
      <c r="J11" s="964"/>
      <c r="K11" s="972"/>
      <c r="L11" s="964"/>
      <c r="M11" s="972"/>
      <c r="N11" s="964"/>
      <c r="O11" s="639"/>
    </row>
    <row r="12" spans="1:15" ht="24.95" customHeight="1">
      <c r="A12" s="679" t="s">
        <v>1252</v>
      </c>
      <c r="B12" s="15"/>
      <c r="C12" s="684">
        <v>31</v>
      </c>
      <c r="D12" s="964"/>
      <c r="E12" s="972"/>
      <c r="F12" s="964"/>
      <c r="G12" s="972"/>
      <c r="H12" s="964"/>
      <c r="I12" s="972"/>
      <c r="J12" s="964"/>
      <c r="K12" s="972"/>
      <c r="L12" s="964"/>
      <c r="M12" s="972"/>
      <c r="N12" s="964"/>
      <c r="O12" s="639"/>
    </row>
    <row r="13" spans="1:15" ht="24.95" customHeight="1">
      <c r="A13" s="678" t="s">
        <v>1253</v>
      </c>
      <c r="B13" s="15"/>
      <c r="C13" s="684" t="s">
        <v>1256</v>
      </c>
      <c r="D13" s="964"/>
      <c r="E13" s="972"/>
      <c r="F13" s="964"/>
      <c r="G13" s="970"/>
      <c r="H13" s="964"/>
      <c r="I13" s="972"/>
      <c r="J13" s="964"/>
      <c r="K13" s="970"/>
      <c r="L13" s="964"/>
      <c r="M13" s="972"/>
      <c r="N13" s="1081"/>
      <c r="O13" s="639"/>
    </row>
    <row r="14" spans="1:15" ht="24.95" customHeight="1">
      <c r="A14" s="678"/>
      <c r="B14" s="15" t="s">
        <v>1254</v>
      </c>
      <c r="C14" s="684" t="s">
        <v>1255</v>
      </c>
      <c r="D14" s="964">
        <v>1398498</v>
      </c>
      <c r="E14" s="972"/>
      <c r="F14" s="964">
        <v>1200000</v>
      </c>
      <c r="G14" s="972"/>
      <c r="H14" s="964"/>
      <c r="I14" s="972"/>
      <c r="J14" s="964">
        <v>1214806</v>
      </c>
      <c r="K14" s="972"/>
      <c r="L14" s="964">
        <v>1214806</v>
      </c>
      <c r="M14" s="972"/>
      <c r="N14" s="1081">
        <f t="shared" si="0"/>
        <v>0</v>
      </c>
      <c r="O14" s="639"/>
    </row>
    <row r="15" spans="1:15" ht="24.95" customHeight="1">
      <c r="A15" s="14"/>
      <c r="B15" s="15"/>
      <c r="C15" s="684"/>
      <c r="D15" s="964"/>
      <c r="E15" s="972"/>
      <c r="F15" s="964"/>
      <c r="G15" s="972"/>
      <c r="H15" s="964"/>
      <c r="I15" s="972"/>
      <c r="J15" s="964"/>
      <c r="K15" s="972"/>
      <c r="L15" s="964"/>
      <c r="M15" s="972"/>
      <c r="N15" s="964"/>
      <c r="O15" s="639"/>
    </row>
    <row r="16" spans="1:15" ht="24.95" customHeight="1">
      <c r="A16" s="678"/>
      <c r="B16" s="15"/>
      <c r="C16" s="684"/>
      <c r="D16" s="964"/>
      <c r="E16" s="970"/>
      <c r="F16" s="964"/>
      <c r="G16" s="972"/>
      <c r="H16" s="964"/>
      <c r="I16" s="972"/>
      <c r="J16" s="964"/>
      <c r="K16" s="970"/>
      <c r="L16" s="964"/>
      <c r="M16" s="972"/>
      <c r="N16" s="964"/>
      <c r="O16" s="639"/>
    </row>
    <row r="17" spans="1:15" ht="24.95" customHeight="1">
      <c r="A17" s="834"/>
      <c r="B17" s="15"/>
      <c r="C17" s="684"/>
      <c r="D17" s="964"/>
      <c r="E17" s="970"/>
      <c r="F17" s="964"/>
      <c r="G17" s="972"/>
      <c r="H17" s="964"/>
      <c r="I17" s="972"/>
      <c r="J17" s="964"/>
      <c r="K17" s="970"/>
      <c r="L17" s="964"/>
      <c r="M17" s="972"/>
      <c r="N17" s="1081"/>
      <c r="O17" s="639"/>
    </row>
    <row r="18" spans="1:15" ht="24.95" customHeight="1">
      <c r="A18" s="14" t="s">
        <v>1155</v>
      </c>
      <c r="B18" s="15"/>
      <c r="C18" s="684">
        <v>25</v>
      </c>
      <c r="D18" s="964"/>
      <c r="E18" s="972"/>
      <c r="F18" s="964"/>
      <c r="G18" s="972"/>
      <c r="H18" s="964"/>
      <c r="I18" s="972"/>
      <c r="J18" s="964"/>
      <c r="K18" s="972"/>
      <c r="L18" s="964"/>
      <c r="M18" s="972"/>
      <c r="N18" s="964"/>
      <c r="O18" s="639"/>
    </row>
    <row r="19" spans="1:15" ht="24.95" customHeight="1">
      <c r="A19" s="678" t="s">
        <v>1244</v>
      </c>
      <c r="B19" s="15"/>
      <c r="C19" s="684" t="s">
        <v>1245</v>
      </c>
      <c r="D19" s="964"/>
      <c r="E19" s="972"/>
      <c r="F19" s="964"/>
      <c r="G19" s="972"/>
      <c r="H19" s="964"/>
      <c r="I19" s="972"/>
      <c r="J19" s="964"/>
      <c r="K19" s="970"/>
      <c r="L19" s="964"/>
      <c r="M19" s="972"/>
      <c r="N19" s="964"/>
      <c r="O19" s="639"/>
    </row>
    <row r="20" spans="1:15" ht="24.95" customHeight="1">
      <c r="A20" s="678"/>
      <c r="B20" s="15" t="s">
        <v>100</v>
      </c>
      <c r="C20" s="684" t="s">
        <v>1246</v>
      </c>
      <c r="D20" s="964">
        <v>10000</v>
      </c>
      <c r="E20" s="972"/>
      <c r="F20" s="964">
        <v>10000</v>
      </c>
      <c r="G20" s="972"/>
      <c r="H20" s="964"/>
      <c r="I20" s="972"/>
      <c r="J20" s="964">
        <v>10000</v>
      </c>
      <c r="K20" s="970"/>
      <c r="L20" s="964">
        <v>0</v>
      </c>
      <c r="M20" s="972"/>
      <c r="N20" s="1081">
        <f>J20-L20</f>
        <v>10000</v>
      </c>
      <c r="O20" s="639"/>
    </row>
    <row r="21" spans="1:15" ht="24.95" customHeight="1">
      <c r="A21" s="678"/>
      <c r="B21" s="15"/>
      <c r="C21" s="684"/>
      <c r="D21" s="964"/>
      <c r="E21" s="972"/>
      <c r="F21" s="964"/>
      <c r="G21" s="972"/>
      <c r="H21" s="964"/>
      <c r="I21" s="972"/>
      <c r="J21" s="964"/>
      <c r="K21" s="972"/>
      <c r="L21" s="964"/>
      <c r="M21" s="972"/>
      <c r="N21" s="964"/>
      <c r="O21" s="639"/>
    </row>
    <row r="22" spans="1:15" ht="24.95" customHeight="1">
      <c r="A22" s="678" t="s">
        <v>1247</v>
      </c>
      <c r="B22" s="15"/>
      <c r="C22" s="684" t="s">
        <v>1174</v>
      </c>
      <c r="D22" s="964">
        <v>140000</v>
      </c>
      <c r="E22" s="972"/>
      <c r="F22" s="964">
        <v>150000</v>
      </c>
      <c r="G22" s="972"/>
      <c r="H22" s="964"/>
      <c r="I22" s="972"/>
      <c r="J22" s="964">
        <v>150000</v>
      </c>
      <c r="K22" s="972"/>
      <c r="L22" s="964">
        <v>126500</v>
      </c>
      <c r="M22" s="972"/>
      <c r="N22" s="1081">
        <f>J22-L22</f>
        <v>23500</v>
      </c>
      <c r="O22" s="639"/>
    </row>
    <row r="23" spans="1:15" ht="24.95" customHeight="1" thickBot="1">
      <c r="A23" s="2"/>
      <c r="B23" s="18"/>
      <c r="C23" s="686"/>
      <c r="D23" s="644"/>
      <c r="E23" s="645"/>
      <c r="F23" s="644"/>
      <c r="G23" s="645"/>
      <c r="H23" s="644"/>
      <c r="I23" s="645"/>
      <c r="J23" s="644"/>
      <c r="K23" s="645"/>
      <c r="L23" s="644"/>
      <c r="M23" s="645"/>
      <c r="N23" s="644"/>
      <c r="O23" s="646"/>
    </row>
    <row r="24" spans="1:15" ht="16.5" thickTop="1">
      <c r="A24" s="1"/>
      <c r="B24" s="1"/>
      <c r="C24" s="1"/>
      <c r="D24" s="1"/>
      <c r="E24" s="1"/>
      <c r="F24" s="106" t="s">
        <v>146</v>
      </c>
    </row>
    <row r="26" spans="1:15">
      <c r="D26" s="682">
        <f>SUM(D6:E22)</f>
        <v>2081054</v>
      </c>
      <c r="E26" s="682"/>
      <c r="F26" s="682">
        <f>SUM(F6:G22)</f>
        <v>1938081</v>
      </c>
      <c r="G26" s="682"/>
      <c r="H26" s="682">
        <f>SUM(H6:I22)</f>
        <v>0</v>
      </c>
      <c r="I26" s="682"/>
      <c r="J26" s="682">
        <f>SUM(J6:K22)</f>
        <v>1952887</v>
      </c>
      <c r="K26" s="682"/>
      <c r="L26" s="682">
        <f>SUM(L6:M22)</f>
        <v>1865009</v>
      </c>
      <c r="M26" s="682"/>
      <c r="N26" s="682">
        <f>SUM(N6:O22)</f>
        <v>87878</v>
      </c>
    </row>
    <row r="27" spans="1:15">
      <c r="C27" s="131" t="s">
        <v>960</v>
      </c>
      <c r="D27" s="682"/>
      <c r="E27" s="682"/>
      <c r="F27" s="682"/>
      <c r="G27" s="682"/>
      <c r="H27" s="682"/>
      <c r="I27" s="682"/>
      <c r="J27" s="682"/>
      <c r="K27" s="682"/>
      <c r="L27" s="682"/>
      <c r="M27" s="682"/>
      <c r="N27" s="682"/>
    </row>
    <row r="28" spans="1:15">
      <c r="C28" s="131" t="s">
        <v>961</v>
      </c>
      <c r="D28" s="682">
        <f>D22+D20+D14+D10</f>
        <v>2081054</v>
      </c>
      <c r="E28" s="682"/>
      <c r="F28" s="682">
        <f>F22+F20+F14+F10</f>
        <v>1938081</v>
      </c>
      <c r="G28" s="682"/>
      <c r="H28" s="682">
        <f>H22+H20+H14+H10</f>
        <v>0</v>
      </c>
      <c r="I28" s="682"/>
      <c r="J28" s="682">
        <f>J22+J20+J14+J10</f>
        <v>1952887</v>
      </c>
      <c r="K28" s="682"/>
      <c r="L28" s="682">
        <f>L22+L20+L14+L10</f>
        <v>1865009</v>
      </c>
      <c r="M28" s="682"/>
      <c r="N28" s="682">
        <f>N22+N20+N14+N10</f>
        <v>87878</v>
      </c>
    </row>
    <row r="29" spans="1:15">
      <c r="D29" s="682">
        <f>D26-D27-D28</f>
        <v>0</v>
      </c>
      <c r="E29" s="682"/>
      <c r="F29" s="682">
        <f>F26-F27-F28</f>
        <v>0</v>
      </c>
      <c r="G29" s="682"/>
      <c r="H29" s="682">
        <f>H26-H27-H28</f>
        <v>0</v>
      </c>
      <c r="I29" s="682"/>
      <c r="J29" s="682">
        <f>J26-J27-J28</f>
        <v>0</v>
      </c>
      <c r="K29" s="682"/>
      <c r="L29" s="682">
        <f>L26-L27-L28</f>
        <v>0</v>
      </c>
      <c r="M29" s="682"/>
      <c r="N29" s="682">
        <f>N26-N27-N28</f>
        <v>0</v>
      </c>
    </row>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5"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465"/>
  <sheetViews>
    <sheetView workbookViewId="0"/>
  </sheetViews>
  <sheetFormatPr defaultColWidth="9.77734375" defaultRowHeight="15"/>
  <cols>
    <col min="1" max="1" width="3.77734375" customWidth="1"/>
    <col min="2" max="2" width="38.88671875" customWidth="1"/>
    <col min="3" max="3" width="8.77734375" style="108"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835"/>
      <c r="D1" s="4" t="s">
        <v>88</v>
      </c>
      <c r="E1" s="3"/>
      <c r="F1" s="3"/>
      <c r="G1" s="3"/>
      <c r="H1" s="3"/>
      <c r="I1" s="3"/>
      <c r="J1" s="3"/>
      <c r="K1" s="3"/>
      <c r="L1" s="3"/>
      <c r="M1" s="3"/>
      <c r="N1" s="3"/>
      <c r="O1" s="3"/>
    </row>
    <row r="2" spans="1:15" ht="21.75"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6.5" thickTop="1">
      <c r="A3" s="1"/>
      <c r="B3" s="6"/>
      <c r="C3" s="105" t="s">
        <v>697</v>
      </c>
      <c r="D3" s="10"/>
      <c r="E3" s="6"/>
      <c r="F3" s="10"/>
      <c r="G3" s="6"/>
      <c r="H3" s="1225" t="str">
        <f>forpastBy</f>
        <v>for 2016  By</v>
      </c>
      <c r="I3" s="1226"/>
      <c r="J3" s="1225" t="str">
        <f>totalpast</f>
        <v>Total for 2015</v>
      </c>
      <c r="K3" s="1226"/>
      <c r="L3" s="10"/>
      <c r="M3" s="6"/>
      <c r="N3" s="10"/>
      <c r="O3" s="11"/>
    </row>
    <row r="4" spans="1:15" ht="15.75">
      <c r="A4" s="1"/>
      <c r="B4" s="21" t="s">
        <v>145</v>
      </c>
      <c r="C4" s="105"/>
      <c r="D4" s="10"/>
      <c r="E4" s="6"/>
      <c r="F4" s="10"/>
      <c r="G4" s="6"/>
      <c r="H4" s="1219" t="s">
        <v>92</v>
      </c>
      <c r="I4" s="1227"/>
      <c r="J4" s="1219" t="s">
        <v>93</v>
      </c>
      <c r="K4" s="1227"/>
      <c r="L4" s="1219" t="s">
        <v>94</v>
      </c>
      <c r="M4" s="1227"/>
      <c r="N4" s="1219" t="s">
        <v>95</v>
      </c>
      <c r="O4" s="1220"/>
    </row>
    <row r="5" spans="1:15" ht="16.5"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5" ht="24.95" customHeight="1" thickTop="1">
      <c r="A6" s="14" t="s">
        <v>1151</v>
      </c>
      <c r="B6" s="15"/>
      <c r="C6" s="684">
        <v>23</v>
      </c>
      <c r="D6" s="640" t="s">
        <v>87</v>
      </c>
      <c r="E6" s="641" t="s">
        <v>87</v>
      </c>
      <c r="F6" s="640" t="s">
        <v>87</v>
      </c>
      <c r="G6" s="641" t="s">
        <v>87</v>
      </c>
      <c r="H6" s="640" t="s">
        <v>87</v>
      </c>
      <c r="I6" s="641" t="s">
        <v>87</v>
      </c>
      <c r="J6" s="640" t="s">
        <v>87</v>
      </c>
      <c r="K6" s="641" t="s">
        <v>87</v>
      </c>
      <c r="L6" s="640" t="s">
        <v>87</v>
      </c>
      <c r="M6" s="641" t="s">
        <v>87</v>
      </c>
      <c r="N6" s="640" t="s">
        <v>87</v>
      </c>
      <c r="O6" s="657" t="s">
        <v>87</v>
      </c>
    </row>
    <row r="7" spans="1:15" ht="24.95" customHeight="1">
      <c r="A7" s="678" t="s">
        <v>1153</v>
      </c>
      <c r="B7" s="15"/>
      <c r="C7" s="684" t="s">
        <v>1154</v>
      </c>
      <c r="D7" s="964">
        <v>0</v>
      </c>
      <c r="E7" s="972"/>
      <c r="F7" s="964">
        <v>0</v>
      </c>
      <c r="G7" s="972"/>
      <c r="H7" s="964"/>
      <c r="I7" s="972"/>
      <c r="J7" s="964">
        <v>0</v>
      </c>
      <c r="K7" s="972"/>
      <c r="L7" s="964">
        <v>0</v>
      </c>
      <c r="M7" s="972"/>
      <c r="N7" s="1081">
        <f>J7-L7</f>
        <v>0</v>
      </c>
      <c r="O7" s="639"/>
    </row>
    <row r="8" spans="1:15" ht="24.95" customHeight="1">
      <c r="A8" s="14"/>
      <c r="B8" s="15"/>
      <c r="C8" s="684"/>
      <c r="D8" s="964"/>
      <c r="E8" s="970"/>
      <c r="F8" s="964"/>
      <c r="G8" s="972"/>
      <c r="H8" s="964"/>
      <c r="I8" s="972"/>
      <c r="J8" s="964"/>
      <c r="K8" s="972"/>
      <c r="L8" s="964"/>
      <c r="M8" s="972"/>
      <c r="N8" s="964"/>
      <c r="O8" s="639"/>
    </row>
    <row r="9" spans="1:15" ht="24.95" customHeight="1">
      <c r="A9" s="14"/>
      <c r="B9" s="15"/>
      <c r="C9" s="683"/>
      <c r="D9" s="964"/>
      <c r="E9" s="970"/>
      <c r="F9" s="964"/>
      <c r="G9" s="972"/>
      <c r="H9" s="964"/>
      <c r="I9" s="972"/>
      <c r="J9" s="964"/>
      <c r="K9" s="972"/>
      <c r="L9" s="964"/>
      <c r="M9" s="972"/>
      <c r="N9" s="964"/>
      <c r="O9" s="639"/>
    </row>
    <row r="10" spans="1:15" ht="24.95" customHeight="1">
      <c r="A10" s="14"/>
      <c r="B10" s="15"/>
      <c r="C10" s="684"/>
      <c r="D10" s="964"/>
      <c r="E10" s="972"/>
      <c r="F10" s="964"/>
      <c r="G10" s="972"/>
      <c r="H10" s="964"/>
      <c r="I10" s="972"/>
      <c r="J10" s="964"/>
      <c r="K10" s="972"/>
      <c r="L10" s="964"/>
      <c r="M10" s="972"/>
      <c r="N10" s="964"/>
      <c r="O10" s="639"/>
    </row>
    <row r="11" spans="1:15" ht="24.95" customHeight="1">
      <c r="A11" s="678" t="s">
        <v>1257</v>
      </c>
      <c r="B11" s="15"/>
      <c r="C11" s="684" t="s">
        <v>1231</v>
      </c>
      <c r="D11" s="964">
        <v>20000</v>
      </c>
      <c r="E11" s="972"/>
      <c r="F11" s="964">
        <v>20000</v>
      </c>
      <c r="G11" s="972"/>
      <c r="H11" s="964"/>
      <c r="I11" s="972"/>
      <c r="J11" s="964">
        <v>20000</v>
      </c>
      <c r="K11" s="972"/>
      <c r="L11" s="964">
        <v>0</v>
      </c>
      <c r="M11" s="972"/>
      <c r="N11" s="1081">
        <f>J11-L11</f>
        <v>20000</v>
      </c>
      <c r="O11" s="639"/>
    </row>
    <row r="12" spans="1:15" ht="24.95" customHeight="1">
      <c r="A12" s="14"/>
      <c r="B12" s="15"/>
      <c r="C12" s="684"/>
      <c r="D12" s="964"/>
      <c r="E12" s="972"/>
      <c r="F12" s="964" t="s">
        <v>87</v>
      </c>
      <c r="G12" s="972"/>
      <c r="H12" s="964"/>
      <c r="I12" s="972"/>
      <c r="J12" s="964"/>
      <c r="K12" s="972"/>
      <c r="L12" s="964"/>
      <c r="M12" s="972"/>
      <c r="N12" s="964"/>
      <c r="O12" s="639"/>
    </row>
    <row r="13" spans="1:15" ht="24.95" customHeight="1">
      <c r="A13" s="14"/>
      <c r="B13" s="15"/>
      <c r="C13" s="684"/>
      <c r="D13" s="964"/>
      <c r="E13" s="972"/>
      <c r="F13" s="964"/>
      <c r="G13" s="972"/>
      <c r="H13" s="964"/>
      <c r="I13" s="972"/>
      <c r="J13" s="964"/>
      <c r="K13" s="972"/>
      <c r="L13" s="964"/>
      <c r="M13" s="972"/>
      <c r="N13" s="964"/>
      <c r="O13" s="639"/>
    </row>
    <row r="14" spans="1:15" ht="24.95" customHeight="1">
      <c r="A14" s="14"/>
      <c r="B14" s="15"/>
      <c r="C14" s="684"/>
      <c r="D14" s="964"/>
      <c r="E14" s="972"/>
      <c r="F14" s="964"/>
      <c r="G14" s="972"/>
      <c r="H14" s="964"/>
      <c r="I14" s="972"/>
      <c r="J14" s="964"/>
      <c r="K14" s="972"/>
      <c r="L14" s="964"/>
      <c r="M14" s="972"/>
      <c r="N14" s="964"/>
      <c r="O14" s="639"/>
    </row>
    <row r="15" spans="1:15" ht="24.95" customHeight="1">
      <c r="A15" s="14"/>
      <c r="B15" s="15"/>
      <c r="C15" s="684"/>
      <c r="D15" s="964"/>
      <c r="E15" s="972"/>
      <c r="F15" s="964"/>
      <c r="G15" s="972"/>
      <c r="H15" s="964"/>
      <c r="I15" s="972"/>
      <c r="J15" s="964"/>
      <c r="K15" s="972"/>
      <c r="L15" s="964"/>
      <c r="M15" s="972"/>
      <c r="N15" s="964"/>
      <c r="O15" s="639"/>
    </row>
    <row r="16" spans="1:15" ht="24.95" customHeight="1">
      <c r="A16" s="14"/>
      <c r="B16" s="15"/>
      <c r="C16" s="684"/>
      <c r="D16" s="964"/>
      <c r="E16" s="972"/>
      <c r="F16" s="964"/>
      <c r="G16" s="972"/>
      <c r="H16" s="964"/>
      <c r="I16" s="972"/>
      <c r="J16" s="964"/>
      <c r="K16" s="972"/>
      <c r="L16" s="964"/>
      <c r="M16" s="972"/>
      <c r="N16" s="964"/>
      <c r="O16" s="639"/>
    </row>
    <row r="17" spans="1:15" ht="24.95" customHeight="1">
      <c r="A17" s="14"/>
      <c r="B17" s="15"/>
      <c r="C17" s="684"/>
      <c r="D17" s="964"/>
      <c r="E17" s="972"/>
      <c r="F17" s="964"/>
      <c r="G17" s="972"/>
      <c r="H17" s="964"/>
      <c r="I17" s="972"/>
      <c r="J17" s="964"/>
      <c r="K17" s="972"/>
      <c r="L17" s="964"/>
      <c r="M17" s="972"/>
      <c r="N17" s="964"/>
      <c r="O17" s="639"/>
    </row>
    <row r="18" spans="1:15" ht="24.95" customHeight="1">
      <c r="A18" s="14"/>
      <c r="B18" s="15"/>
      <c r="C18" s="684"/>
      <c r="D18" s="964"/>
      <c r="E18" s="972"/>
      <c r="F18" s="964"/>
      <c r="G18" s="972"/>
      <c r="H18" s="964"/>
      <c r="I18" s="972"/>
      <c r="J18" s="964"/>
      <c r="K18" s="972"/>
      <c r="L18" s="964"/>
      <c r="M18" s="972"/>
      <c r="N18" s="964"/>
      <c r="O18" s="639"/>
    </row>
    <row r="19" spans="1:15" ht="24.95" customHeight="1">
      <c r="A19" s="14"/>
      <c r="B19" s="15"/>
      <c r="C19" s="684"/>
      <c r="D19" s="964"/>
      <c r="E19" s="972"/>
      <c r="F19" s="964"/>
      <c r="G19" s="972"/>
      <c r="H19" s="964"/>
      <c r="I19" s="972"/>
      <c r="J19" s="964"/>
      <c r="K19" s="972"/>
      <c r="L19" s="964"/>
      <c r="M19" s="972"/>
      <c r="N19" s="964"/>
      <c r="O19" s="639"/>
    </row>
    <row r="20" spans="1:15" ht="24.95" customHeight="1">
      <c r="A20" s="14"/>
      <c r="B20" s="15"/>
      <c r="C20" s="684"/>
      <c r="D20" s="964"/>
      <c r="E20" s="972"/>
      <c r="F20" s="964"/>
      <c r="G20" s="972"/>
      <c r="H20" s="964"/>
      <c r="I20" s="972"/>
      <c r="J20" s="964"/>
      <c r="K20" s="972"/>
      <c r="L20" s="964"/>
      <c r="M20" s="972"/>
      <c r="N20" s="964"/>
      <c r="O20" s="639"/>
    </row>
    <row r="21" spans="1:15" ht="24.95" customHeight="1">
      <c r="A21" s="14"/>
      <c r="B21" s="15"/>
      <c r="C21" s="684"/>
      <c r="D21" s="964"/>
      <c r="E21" s="972"/>
      <c r="F21" s="964"/>
      <c r="G21" s="972"/>
      <c r="H21" s="964"/>
      <c r="I21" s="972"/>
      <c r="J21" s="964"/>
      <c r="K21" s="972"/>
      <c r="L21" s="964"/>
      <c r="M21" s="972"/>
      <c r="N21" s="964"/>
      <c r="O21" s="639"/>
    </row>
    <row r="22" spans="1:15" ht="24.95" customHeight="1" thickBot="1">
      <c r="A22" s="14"/>
      <c r="B22" s="15"/>
      <c r="C22" s="684"/>
      <c r="D22" s="984"/>
      <c r="E22" s="1079"/>
      <c r="F22" s="984"/>
      <c r="G22" s="1079"/>
      <c r="H22" s="984"/>
      <c r="I22" s="1079"/>
      <c r="J22" s="984"/>
      <c r="K22" s="1079"/>
      <c r="L22" s="984"/>
      <c r="M22" s="1079"/>
      <c r="N22" s="984"/>
      <c r="O22" s="669"/>
    </row>
    <row r="23" spans="1:15" ht="24.95" customHeight="1" thickBot="1">
      <c r="A23" s="2"/>
      <c r="B23" s="18" t="s">
        <v>147</v>
      </c>
      <c r="C23" s="686" t="s">
        <v>305</v>
      </c>
      <c r="D23" s="973">
        <f>SUM(D6:D22)+SUM('20'!D6:D23)</f>
        <v>2101054</v>
      </c>
      <c r="E23" s="974"/>
      <c r="F23" s="1115">
        <f>SUM(F6:F22)+SUM('20'!F6:F23)</f>
        <v>1958081</v>
      </c>
      <c r="G23" s="974"/>
      <c r="H23" s="1115">
        <f>SUM(H6:H22)+SUM('20'!H6:H23)</f>
        <v>0</v>
      </c>
      <c r="I23" s="974"/>
      <c r="J23" s="1115">
        <f>SUM(J6:J22)+SUM('20'!J6:J23)</f>
        <v>1972887</v>
      </c>
      <c r="K23" s="974"/>
      <c r="L23" s="1115">
        <f>SUM(L6:L22)+SUM('20'!L6:L23)</f>
        <v>1865009</v>
      </c>
      <c r="M23" s="974"/>
      <c r="N23" s="973">
        <f>SUM(N6:N22)+SUM('20'!N6:N23)</f>
        <v>107878</v>
      </c>
      <c r="O23" s="690"/>
    </row>
    <row r="24" spans="1:15" ht="15" customHeight="1" thickTop="1">
      <c r="A24" s="1"/>
      <c r="B24" s="1"/>
      <c r="C24" s="836"/>
      <c r="D24" s="1"/>
      <c r="E24" s="1"/>
      <c r="F24" s="106" t="s">
        <v>149</v>
      </c>
    </row>
    <row r="25" spans="1:15" ht="24.95" customHeight="1"/>
    <row r="26" spans="1:15" ht="24.95" customHeight="1"/>
    <row r="27" spans="1:15" ht="24.95" customHeight="1"/>
    <row r="28" spans="1:15" ht="24.95" customHeight="1"/>
    <row r="29" spans="1:15" ht="24.95" customHeight="1"/>
    <row r="37" ht="12" customHeight="1"/>
    <row r="38" ht="12.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63" ht="12" customHeight="1"/>
    <row r="64" ht="12.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64" ht="24.95" customHeight="1"/>
    <row r="165" ht="24.95" customHeight="1"/>
    <row r="166" ht="12" customHeight="1"/>
    <row r="167" ht="12.95" customHeight="1"/>
    <row r="168" ht="12" customHeight="1"/>
    <row r="169" ht="12.95" customHeight="1"/>
    <row r="170" ht="24.95" customHeight="1"/>
    <row r="171" ht="24.95" customHeight="1"/>
    <row r="172" ht="24.95" customHeight="1"/>
    <row r="173" ht="24.95" customHeight="1"/>
    <row r="174" ht="24.95" customHeight="1"/>
    <row r="175" ht="24.95" customHeight="1"/>
    <row r="176" ht="24.95" customHeight="1"/>
    <row r="177" ht="12" customHeight="1"/>
    <row r="178" ht="12.95" customHeight="1"/>
    <row r="179" ht="24.95" customHeight="1"/>
    <row r="180" ht="12" customHeight="1"/>
    <row r="181" ht="12.95" customHeight="1"/>
    <row r="182" ht="24.95" customHeight="1"/>
    <row r="183" ht="12" customHeight="1"/>
    <row r="184" ht="12.95" customHeight="1"/>
    <row r="185" ht="24.95" customHeight="1"/>
    <row r="186" ht="12" customHeight="1"/>
    <row r="187" ht="12.95" customHeight="1"/>
    <row r="195" ht="12" customHeight="1"/>
    <row r="196" ht="12.95" customHeight="1"/>
    <row r="197" ht="24.95" customHeight="1"/>
    <row r="198" ht="24.95" customHeight="1"/>
    <row r="199" ht="24.95" customHeight="1"/>
    <row r="200" ht="24.95" customHeight="1"/>
    <row r="201" ht="24.95" customHeight="1"/>
    <row r="202" ht="24.95" customHeight="1"/>
    <row r="207" ht="24.95" customHeight="1"/>
    <row r="208" ht="12" customHeight="1"/>
    <row r="209" ht="12.95" customHeight="1"/>
    <row r="210" ht="12" customHeight="1"/>
    <row r="211" ht="12.95" customHeight="1"/>
    <row r="212" ht="12" customHeight="1"/>
    <row r="213" ht="12.95" customHeight="1"/>
    <row r="214" ht="12" customHeight="1"/>
    <row r="215" ht="12.95" customHeight="1"/>
    <row r="216" ht="24.95" customHeight="1"/>
    <row r="217" ht="12" customHeight="1"/>
    <row r="218" ht="12.95" customHeight="1"/>
    <row r="219" ht="24.95" customHeight="1"/>
    <row r="220" ht="24.95" customHeight="1"/>
    <row r="391" ht="24.95" customHeight="1"/>
    <row r="392" ht="13.9" customHeight="1"/>
    <row r="393" ht="13.9" customHeight="1"/>
    <row r="394" ht="24.95" customHeight="1"/>
    <row r="395" ht="24.95"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24.95" customHeight="1"/>
    <row r="416" ht="24.95" customHeight="1"/>
    <row r="417" ht="24.95" customHeight="1"/>
    <row r="418" ht="24.95" customHeight="1"/>
    <row r="419" ht="24.95" customHeight="1"/>
    <row r="420" ht="24.95" customHeight="1"/>
    <row r="421" ht="24.95" customHeight="1"/>
    <row r="422" ht="24.95" customHeight="1"/>
    <row r="423" ht="24.95" customHeight="1"/>
    <row r="424" ht="24.95" customHeight="1"/>
    <row r="425" ht="24.95" customHeight="1"/>
    <row r="426" ht="24.95" customHeight="1"/>
    <row r="427" ht="24.95" customHeight="1"/>
    <row r="428" ht="24.95" customHeight="1"/>
    <row r="429" ht="24.95" customHeight="1"/>
    <row r="430" ht="24.95" customHeight="1"/>
    <row r="431" ht="24.9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3"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411"/>
  <sheetViews>
    <sheetView topLeftCell="A3" workbookViewId="0"/>
  </sheetViews>
  <sheetFormatPr defaultColWidth="9.77734375" defaultRowHeight="15"/>
  <cols>
    <col min="1" max="1" width="4.77734375" customWidth="1"/>
    <col min="2" max="2" width="36.77734375" customWidth="1"/>
    <col min="3" max="3" width="8.77734375" customWidth="1"/>
    <col min="4" max="4" width="12.77734375" customWidth="1"/>
    <col min="5" max="5" width="3.77734375" customWidth="1"/>
    <col min="6" max="6" width="12.77734375" customWidth="1"/>
    <col min="7" max="7" width="3.77734375" customWidth="1"/>
    <col min="8" max="8" width="12.77734375" customWidth="1"/>
    <col min="9" max="9" width="3.77734375" customWidth="1"/>
    <col min="10" max="10" width="12.77734375" customWidth="1"/>
    <col min="11" max="11" width="3.77734375" customWidth="1"/>
    <col min="12" max="12" width="20.33203125" bestFit="1" customWidth="1"/>
    <col min="13" max="13" width="3.77734375" customWidth="1"/>
    <col min="14" max="14" width="12.77734375" customWidth="1"/>
    <col min="15" max="15" width="3.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4.95"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9.5" customHeight="1" thickTop="1">
      <c r="A3" s="1"/>
      <c r="B3" s="6"/>
      <c r="C3" s="105" t="s">
        <v>697</v>
      </c>
      <c r="D3" s="10"/>
      <c r="E3" s="6"/>
      <c r="F3" s="10"/>
      <c r="G3" s="6"/>
      <c r="H3" s="1225" t="str">
        <f>forpastBy</f>
        <v>for 2016  By</v>
      </c>
      <c r="I3" s="1226"/>
      <c r="J3" s="1225" t="str">
        <f>totalpast</f>
        <v>Total for 2015</v>
      </c>
      <c r="K3" s="1226"/>
      <c r="L3" s="10"/>
      <c r="M3" s="6"/>
      <c r="N3" s="10"/>
      <c r="O3" s="11"/>
    </row>
    <row r="4" spans="1:15" ht="17.25" customHeight="1">
      <c r="A4" s="1"/>
      <c r="B4" s="21" t="s">
        <v>145</v>
      </c>
      <c r="C4" s="105"/>
      <c r="D4" s="10"/>
      <c r="E4" s="6"/>
      <c r="F4" s="10"/>
      <c r="G4" s="6"/>
      <c r="H4" s="1219" t="s">
        <v>92</v>
      </c>
      <c r="I4" s="1227"/>
      <c r="J4" s="1219" t="s">
        <v>93</v>
      </c>
      <c r="K4" s="1227"/>
      <c r="L4" s="1219" t="s">
        <v>94</v>
      </c>
      <c r="M4" s="1227"/>
      <c r="N4" s="1219" t="s">
        <v>95</v>
      </c>
      <c r="O4" s="1220"/>
    </row>
    <row r="5" spans="1:15" ht="19.5" customHeight="1"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5" ht="24.95" customHeight="1" thickTop="1">
      <c r="A6" s="10"/>
      <c r="B6" s="6" t="s">
        <v>150</v>
      </c>
      <c r="C6" s="109" t="s">
        <v>108</v>
      </c>
      <c r="D6" s="110" t="s">
        <v>108</v>
      </c>
      <c r="E6" s="109" t="s">
        <v>108</v>
      </c>
      <c r="F6" s="110" t="s">
        <v>108</v>
      </c>
      <c r="G6" s="109" t="s">
        <v>108</v>
      </c>
      <c r="H6" s="110" t="s">
        <v>108</v>
      </c>
      <c r="I6" s="109" t="s">
        <v>108</v>
      </c>
      <c r="J6" s="110" t="s">
        <v>108</v>
      </c>
      <c r="K6" s="109" t="s">
        <v>108</v>
      </c>
      <c r="L6" s="110" t="s">
        <v>108</v>
      </c>
      <c r="M6" s="109" t="s">
        <v>108</v>
      </c>
      <c r="N6" s="110" t="s">
        <v>108</v>
      </c>
      <c r="O6" s="111" t="s">
        <v>108</v>
      </c>
    </row>
    <row r="7" spans="1:15" ht="14.25" customHeight="1">
      <c r="A7" s="10"/>
      <c r="B7" s="6" t="s">
        <v>151</v>
      </c>
      <c r="C7" s="22"/>
      <c r="D7" s="23"/>
      <c r="E7" s="22"/>
      <c r="F7" s="23"/>
      <c r="G7" s="22"/>
      <c r="H7" s="23"/>
      <c r="I7" s="22"/>
      <c r="J7" s="23"/>
      <c r="K7" s="22"/>
      <c r="L7" s="23"/>
      <c r="M7" s="22"/>
      <c r="N7" s="23"/>
      <c r="O7" s="24"/>
    </row>
    <row r="8" spans="1:15" ht="12.95" customHeight="1">
      <c r="A8" s="29"/>
      <c r="B8" s="25" t="s">
        <v>152</v>
      </c>
      <c r="C8" s="109" t="s">
        <v>108</v>
      </c>
      <c r="D8" s="110" t="s">
        <v>108</v>
      </c>
      <c r="E8" s="109" t="s">
        <v>108</v>
      </c>
      <c r="F8" s="110" t="s">
        <v>108</v>
      </c>
      <c r="G8" s="109" t="s">
        <v>108</v>
      </c>
      <c r="H8" s="110" t="s">
        <v>108</v>
      </c>
      <c r="I8" s="109" t="s">
        <v>108</v>
      </c>
      <c r="J8" s="110" t="s">
        <v>108</v>
      </c>
      <c r="K8" s="109" t="s">
        <v>108</v>
      </c>
      <c r="L8" s="110" t="s">
        <v>108</v>
      </c>
      <c r="M8" s="109" t="s">
        <v>108</v>
      </c>
      <c r="N8" s="110" t="s">
        <v>108</v>
      </c>
      <c r="O8" s="111" t="s">
        <v>108</v>
      </c>
    </row>
    <row r="9" spans="1:15" ht="24.95" customHeight="1">
      <c r="A9" s="14"/>
      <c r="B9" s="15"/>
      <c r="C9" s="15"/>
      <c r="D9" s="16"/>
      <c r="E9" s="15"/>
      <c r="F9" s="16"/>
      <c r="G9" s="15"/>
      <c r="H9" s="16"/>
      <c r="I9" s="15"/>
      <c r="J9" s="16"/>
      <c r="K9" s="15"/>
      <c r="L9" s="16"/>
      <c r="M9" s="15"/>
      <c r="N9" s="16"/>
      <c r="O9" s="17"/>
    </row>
    <row r="10" spans="1:15" ht="24.95" customHeight="1">
      <c r="A10" s="14"/>
      <c r="B10" s="15"/>
      <c r="C10" s="15"/>
      <c r="D10" s="16"/>
      <c r="E10" s="15"/>
      <c r="F10" s="16"/>
      <c r="G10" s="15"/>
      <c r="H10" s="16"/>
      <c r="I10" s="15"/>
      <c r="J10" s="16"/>
      <c r="K10" s="15"/>
      <c r="L10" s="16"/>
      <c r="M10" s="15"/>
      <c r="N10" s="16"/>
      <c r="O10" s="17"/>
    </row>
    <row r="11" spans="1:15" ht="24.95" customHeight="1">
      <c r="A11" s="14"/>
      <c r="B11" s="15"/>
      <c r="C11" s="15"/>
      <c r="D11" s="16"/>
      <c r="E11" s="15"/>
      <c r="F11" s="16"/>
      <c r="G11" s="15"/>
      <c r="H11" s="16"/>
      <c r="I11" s="15"/>
      <c r="J11" s="16"/>
      <c r="K11" s="15"/>
      <c r="L11" s="16"/>
      <c r="M11" s="15"/>
      <c r="N11" s="16"/>
      <c r="O11" s="17"/>
    </row>
    <row r="12" spans="1:15" ht="24.95" customHeight="1">
      <c r="A12" s="14"/>
      <c r="B12" s="15"/>
      <c r="C12" s="15"/>
      <c r="D12" s="16"/>
      <c r="E12" s="15"/>
      <c r="F12" s="16"/>
      <c r="G12" s="15"/>
      <c r="H12" s="16"/>
      <c r="I12" s="15"/>
      <c r="J12" s="16"/>
      <c r="K12" s="15"/>
      <c r="L12" s="16"/>
      <c r="M12" s="15"/>
      <c r="N12" s="16"/>
      <c r="O12" s="17"/>
    </row>
    <row r="13" spans="1:15" ht="24.95" customHeight="1">
      <c r="A13" s="14"/>
      <c r="B13" s="15"/>
      <c r="C13" s="15"/>
      <c r="D13" s="16"/>
      <c r="E13" s="15"/>
      <c r="F13" s="16"/>
      <c r="G13" s="15"/>
      <c r="H13" s="16"/>
      <c r="I13" s="15"/>
      <c r="J13" s="16"/>
      <c r="K13" s="15"/>
      <c r="L13" s="16"/>
      <c r="M13" s="15"/>
      <c r="N13" s="16"/>
      <c r="O13" s="17"/>
    </row>
    <row r="14" spans="1:15" ht="24.95" customHeight="1">
      <c r="A14" s="14"/>
      <c r="B14" s="15"/>
      <c r="C14" s="15"/>
      <c r="D14" s="16"/>
      <c r="E14" s="15"/>
      <c r="F14" s="16"/>
      <c r="G14" s="15"/>
      <c r="H14" s="16"/>
      <c r="I14" s="15"/>
      <c r="J14" s="16"/>
      <c r="K14" s="15"/>
      <c r="L14" s="16"/>
      <c r="M14" s="15"/>
      <c r="N14" s="16"/>
      <c r="O14" s="17"/>
    </row>
    <row r="15" spans="1:15" ht="24.95" customHeight="1">
      <c r="A15" s="14"/>
      <c r="B15" s="15"/>
      <c r="C15" s="15"/>
      <c r="D15" s="16"/>
      <c r="E15" s="15"/>
      <c r="F15" s="16"/>
      <c r="G15" s="15"/>
      <c r="H15" s="16"/>
      <c r="I15" s="15"/>
      <c r="J15" s="16"/>
      <c r="K15" s="15"/>
      <c r="L15" s="16"/>
      <c r="M15" s="15"/>
      <c r="N15" s="16"/>
      <c r="O15" s="17"/>
    </row>
    <row r="16" spans="1:15" ht="24.95" customHeight="1">
      <c r="A16" s="14"/>
      <c r="B16" s="15"/>
      <c r="C16" s="15"/>
      <c r="D16" s="16"/>
      <c r="E16" s="15"/>
      <c r="F16" s="16"/>
      <c r="G16" s="15"/>
      <c r="H16" s="16"/>
      <c r="I16" s="15"/>
      <c r="J16" s="16"/>
      <c r="K16" s="15"/>
      <c r="L16" s="16"/>
      <c r="M16" s="15"/>
      <c r="N16" s="16"/>
      <c r="O16" s="17"/>
    </row>
    <row r="17" spans="1:15" ht="24.95" customHeight="1">
      <c r="A17" s="14"/>
      <c r="B17" s="15"/>
      <c r="C17" s="15"/>
      <c r="D17" s="16"/>
      <c r="E17" s="15"/>
      <c r="F17" s="16"/>
      <c r="G17" s="15"/>
      <c r="H17" s="16"/>
      <c r="I17" s="15"/>
      <c r="J17" s="16"/>
      <c r="K17" s="15"/>
      <c r="L17" s="16"/>
      <c r="M17" s="15"/>
      <c r="N17" s="16"/>
      <c r="O17" s="17"/>
    </row>
    <row r="18" spans="1:15" ht="24.95" customHeight="1">
      <c r="A18" s="14"/>
      <c r="B18" s="15"/>
      <c r="C18" s="15"/>
      <c r="D18" s="16"/>
      <c r="E18" s="15"/>
      <c r="F18" s="16"/>
      <c r="G18" s="15"/>
      <c r="H18" s="16"/>
      <c r="I18" s="15"/>
      <c r="J18" s="16"/>
      <c r="K18" s="15"/>
      <c r="L18" s="16"/>
      <c r="M18" s="15"/>
      <c r="N18" s="16"/>
      <c r="O18" s="17"/>
    </row>
    <row r="19" spans="1:15" ht="24.95" customHeight="1">
      <c r="A19" s="14"/>
      <c r="B19" s="15"/>
      <c r="C19" s="15"/>
      <c r="D19" s="16"/>
      <c r="E19" s="15"/>
      <c r="F19" s="16"/>
      <c r="G19" s="15"/>
      <c r="H19" s="16"/>
      <c r="I19" s="15"/>
      <c r="J19" s="16"/>
      <c r="K19" s="15"/>
      <c r="L19" s="16"/>
      <c r="M19" s="15"/>
      <c r="N19" s="16"/>
      <c r="O19" s="17"/>
    </row>
    <row r="20" spans="1:15" ht="24.95" customHeight="1">
      <c r="A20" s="14"/>
      <c r="B20" s="15"/>
      <c r="C20" s="15"/>
      <c r="D20" s="16"/>
      <c r="E20" s="15"/>
      <c r="F20" s="16"/>
      <c r="G20" s="15"/>
      <c r="H20" s="16"/>
      <c r="I20" s="15"/>
      <c r="J20" s="16"/>
      <c r="K20" s="15"/>
      <c r="L20" s="16"/>
      <c r="M20" s="15"/>
      <c r="N20" s="16"/>
      <c r="O20" s="17"/>
    </row>
    <row r="21" spans="1:15" ht="24.95" customHeight="1">
      <c r="A21" s="14"/>
      <c r="B21" s="15"/>
      <c r="C21" s="15"/>
      <c r="D21" s="16"/>
      <c r="E21" s="15"/>
      <c r="F21" s="16"/>
      <c r="G21" s="15"/>
      <c r="H21" s="16"/>
      <c r="I21" s="15"/>
      <c r="J21" s="16"/>
      <c r="K21" s="15"/>
      <c r="L21" s="16"/>
      <c r="M21" s="15"/>
      <c r="N21" s="16"/>
      <c r="O21" s="17"/>
    </row>
    <row r="22" spans="1:15" ht="24.95" customHeight="1" thickBot="1">
      <c r="A22" s="14"/>
      <c r="B22" s="15"/>
      <c r="C22" s="15"/>
      <c r="D22" s="26"/>
      <c r="E22" s="27"/>
      <c r="F22" s="26"/>
      <c r="G22" s="27"/>
      <c r="H22" s="26"/>
      <c r="I22" s="27"/>
      <c r="J22" s="26"/>
      <c r="K22" s="27"/>
      <c r="L22" s="26"/>
      <c r="M22" s="27"/>
      <c r="N22" s="26"/>
      <c r="O22" s="28"/>
    </row>
    <row r="23" spans="1:15" ht="24.95" customHeight="1" thickBot="1">
      <c r="A23" s="136" t="s">
        <v>568</v>
      </c>
      <c r="B23" s="138"/>
      <c r="C23" s="137" t="s">
        <v>306</v>
      </c>
      <c r="D23" s="19"/>
      <c r="E23" s="18"/>
      <c r="F23" s="19"/>
      <c r="G23" s="18"/>
      <c r="H23" s="19"/>
      <c r="I23" s="18"/>
      <c r="J23" s="19"/>
      <c r="K23" s="18"/>
      <c r="L23" s="19"/>
      <c r="M23" s="18"/>
      <c r="N23" s="19"/>
      <c r="O23" s="18"/>
    </row>
    <row r="24" spans="1:15" ht="15" customHeight="1" thickTop="1">
      <c r="F24" s="108" t="s">
        <v>153</v>
      </c>
    </row>
    <row r="25" spans="1:15" ht="24.95" customHeight="1"/>
    <row r="26" spans="1:15" ht="24.95" customHeight="1"/>
    <row r="27" spans="1:15"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10" ht="24.95" customHeight="1"/>
    <row r="111" ht="24.95" customHeight="1"/>
    <row r="112" ht="12" customHeight="1"/>
    <row r="113" ht="12.95" customHeight="1"/>
    <row r="114" ht="12" customHeight="1"/>
    <row r="115" ht="12.95" customHeight="1"/>
    <row r="116" ht="24.95" customHeight="1"/>
    <row r="117" ht="24.95" customHeight="1"/>
    <row r="118" ht="24.95" customHeight="1"/>
    <row r="119" ht="24.95" customHeight="1"/>
    <row r="120" ht="24.95" customHeight="1"/>
    <row r="121" ht="24.95" customHeight="1"/>
    <row r="122" ht="24.95" customHeight="1"/>
    <row r="123" ht="12" customHeight="1"/>
    <row r="124" ht="12.95" customHeight="1"/>
    <row r="125" ht="24.95" customHeight="1"/>
    <row r="126" ht="12" customHeight="1"/>
    <row r="127" ht="12.95" customHeight="1"/>
    <row r="128" ht="24.95" customHeight="1"/>
    <row r="129" ht="12" customHeight="1"/>
    <row r="130" ht="12.95" customHeight="1"/>
    <row r="131" ht="24.95" customHeight="1"/>
    <row r="132" ht="12" customHeight="1"/>
    <row r="133" ht="12.95" customHeight="1"/>
    <row r="141" ht="12" customHeight="1"/>
    <row r="142" ht="12.95" customHeight="1"/>
    <row r="143" ht="24.95" customHeight="1"/>
    <row r="144" ht="24.95" customHeight="1"/>
    <row r="145" ht="24.95" customHeight="1"/>
    <row r="146" ht="24.95" customHeight="1"/>
    <row r="147" ht="24.95" customHeight="1"/>
    <row r="148" ht="24.95" customHeight="1"/>
    <row r="153" ht="24.95" customHeight="1"/>
    <row r="154" ht="12" customHeight="1"/>
    <row r="155" ht="12.95" customHeight="1"/>
    <row r="156" ht="12" customHeight="1"/>
    <row r="157" ht="12.95" customHeight="1"/>
    <row r="158" ht="12" customHeight="1"/>
    <row r="159" ht="12.95" customHeight="1"/>
    <row r="160" ht="12" customHeight="1"/>
    <row r="161" ht="12.95" customHeight="1"/>
    <row r="162" ht="24.95" customHeight="1"/>
    <row r="163" ht="12" customHeight="1"/>
    <row r="164" ht="12.95" customHeight="1"/>
    <row r="165" ht="24.95" customHeight="1"/>
    <row r="166" ht="24.95" customHeight="1"/>
    <row r="337" ht="24.95" customHeight="1"/>
    <row r="338" ht="13.9" customHeight="1"/>
    <row r="339" ht="13.9" customHeight="1"/>
    <row r="340" ht="24.95" customHeight="1"/>
    <row r="341" ht="24.95" customHeight="1"/>
    <row r="342" ht="24.95" customHeight="1"/>
    <row r="343"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24.95" customHeight="1"/>
    <row r="364" ht="24.95" customHeight="1"/>
    <row r="365" ht="24.95" customHeight="1"/>
    <row r="366" ht="24.95" customHeight="1"/>
    <row r="367" ht="24.95" customHeight="1"/>
    <row r="368" ht="24.95" customHeight="1"/>
    <row r="369" ht="24.95" customHeight="1"/>
    <row r="370" ht="24.95" customHeight="1"/>
    <row r="371" ht="24.95" customHeight="1"/>
    <row r="372" ht="24.95" customHeight="1"/>
    <row r="373" ht="24.95" customHeight="1"/>
    <row r="374" ht="24.95" customHeight="1"/>
    <row r="375" ht="24.95" customHeight="1"/>
    <row r="376" ht="24.95" customHeight="1"/>
    <row r="377" ht="24.9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8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B2:Q37"/>
  <sheetViews>
    <sheetView tabSelected="1" topLeftCell="F14" workbookViewId="0">
      <selection activeCell="G18" sqref="G18"/>
    </sheetView>
  </sheetViews>
  <sheetFormatPr defaultColWidth="8.5546875" defaultRowHeight="14.25"/>
  <cols>
    <col min="1" max="2" width="5" style="195" customWidth="1"/>
    <col min="3" max="3" width="9.44140625" style="195" customWidth="1"/>
    <col min="4" max="4" width="13.21875" style="195" customWidth="1"/>
    <col min="5" max="5" width="5.88671875" style="195" customWidth="1"/>
    <col min="6" max="6" width="8.5546875" style="195" customWidth="1"/>
    <col min="7" max="7" width="3.21875" style="195" customWidth="1"/>
    <col min="8" max="8" width="10.33203125" style="195" customWidth="1"/>
    <col min="9" max="9" width="8.5546875" style="195"/>
    <col min="10" max="10" width="5" style="195" customWidth="1"/>
    <col min="11" max="11" width="9.44140625" style="195" customWidth="1"/>
    <col min="12" max="12" width="8.5546875" style="195"/>
    <col min="13" max="13" width="4.109375" style="195" customWidth="1"/>
    <col min="14" max="14" width="18.33203125" style="195" customWidth="1"/>
    <col min="15" max="15" width="5.88671875" style="195" customWidth="1"/>
    <col min="16" max="16" width="11.21875" style="195" customWidth="1"/>
    <col min="17" max="16384" width="8.5546875" style="195"/>
  </cols>
  <sheetData>
    <row r="2" spans="2:16" ht="18">
      <c r="J2" s="196" t="s">
        <v>651</v>
      </c>
      <c r="N2" s="197"/>
    </row>
    <row r="4" spans="2:16">
      <c r="B4" s="195" t="s">
        <v>652</v>
      </c>
    </row>
    <row r="6" spans="2:16" ht="12.75" customHeight="1">
      <c r="C6" s="195" t="s">
        <v>653</v>
      </c>
      <c r="E6" s="1152" t="s">
        <v>1070</v>
      </c>
      <c r="F6" s="1152"/>
      <c r="G6" s="199" t="s">
        <v>654</v>
      </c>
      <c r="H6" s="1152" t="s">
        <v>1071</v>
      </c>
      <c r="I6" s="1152"/>
      <c r="J6" s="1152"/>
      <c r="K6" s="195" t="s">
        <v>655</v>
      </c>
      <c r="L6" s="1152" t="s">
        <v>948</v>
      </c>
      <c r="M6" s="1152"/>
      <c r="N6" s="1152"/>
      <c r="O6" s="211" t="s">
        <v>1401</v>
      </c>
    </row>
    <row r="7" spans="2:16" ht="10.9" customHeight="1"/>
    <row r="8" spans="2:16" ht="18.75" customHeight="1">
      <c r="C8" s="211" t="s">
        <v>1402</v>
      </c>
    </row>
    <row r="9" spans="2:16" ht="10.9" customHeight="1"/>
    <row r="10" spans="2:16" ht="14.25" customHeight="1">
      <c r="C10" s="195" t="s">
        <v>656</v>
      </c>
      <c r="I10" s="198"/>
      <c r="J10" s="198" t="s">
        <v>1289</v>
      </c>
      <c r="K10" s="198"/>
      <c r="L10" s="198"/>
      <c r="M10" s="198"/>
      <c r="N10" s="198"/>
      <c r="O10" s="198"/>
      <c r="P10" s="198"/>
    </row>
    <row r="11" spans="2:16" ht="10.9" customHeight="1"/>
    <row r="12" spans="2:16" ht="14.25" customHeight="1">
      <c r="C12" s="195" t="s">
        <v>657</v>
      </c>
      <c r="D12" s="201"/>
      <c r="E12" s="1157"/>
      <c r="F12" s="1158"/>
      <c r="G12" s="211" t="s">
        <v>1400</v>
      </c>
    </row>
    <row r="13" spans="2:16" ht="10.9" customHeight="1"/>
    <row r="14" spans="2:16" ht="12.75" customHeight="1">
      <c r="C14" s="195" t="s">
        <v>658</v>
      </c>
      <c r="E14" s="1152" t="s">
        <v>1070</v>
      </c>
      <c r="F14" s="1152"/>
      <c r="G14" s="199" t="s">
        <v>654</v>
      </c>
      <c r="H14" s="1152" t="s">
        <v>1071</v>
      </c>
      <c r="I14" s="1152"/>
      <c r="J14" s="1152"/>
      <c r="K14" s="211" t="s">
        <v>1403</v>
      </c>
    </row>
    <row r="16" spans="2:16" ht="15" thickBot="1"/>
    <row r="17" spans="2:16">
      <c r="G17" s="202" t="s">
        <v>1471</v>
      </c>
      <c r="H17" s="211"/>
      <c r="J17" s="202"/>
      <c r="M17" s="202"/>
    </row>
    <row r="18" spans="2:16" ht="15">
      <c r="G18" s="963" t="s">
        <v>1467</v>
      </c>
      <c r="H18" s="211"/>
      <c r="J18" s="203"/>
      <c r="L18" s="204" t="s">
        <v>524</v>
      </c>
      <c r="M18" s="203"/>
    </row>
    <row r="19" spans="2:16" ht="15">
      <c r="C19" s="204" t="s">
        <v>659</v>
      </c>
      <c r="G19" s="963" t="s">
        <v>1468</v>
      </c>
      <c r="H19" s="211"/>
      <c r="J19" s="203"/>
      <c r="M19" s="203"/>
    </row>
    <row r="20" spans="2:16" ht="15.75" thickBot="1">
      <c r="C20" s="205" t="s">
        <v>660</v>
      </c>
      <c r="F20" s="204" t="s">
        <v>527</v>
      </c>
      <c r="G20" s="963" t="s">
        <v>1469</v>
      </c>
      <c r="H20" s="211"/>
      <c r="I20" s="204" t="s">
        <v>528</v>
      </c>
      <c r="J20" s="203"/>
      <c r="M20" s="206"/>
    </row>
    <row r="21" spans="2:16" ht="15" thickBot="1">
      <c r="G21" s="963" t="s">
        <v>1470</v>
      </c>
      <c r="H21" s="211"/>
      <c r="J21" s="203"/>
    </row>
    <row r="22" spans="2:16">
      <c r="G22" s="963" t="s">
        <v>87</v>
      </c>
      <c r="H22" s="211"/>
      <c r="J22" s="203"/>
      <c r="M22" s="202"/>
      <c r="N22" s="211"/>
    </row>
    <row r="23" spans="2:16" ht="15.75" thickBot="1">
      <c r="G23" s="206"/>
      <c r="H23" s="211"/>
      <c r="J23" s="206"/>
      <c r="L23" s="204" t="s">
        <v>529</v>
      </c>
      <c r="M23" s="203"/>
      <c r="N23" s="211"/>
    </row>
    <row r="24" spans="2:16" ht="10.9" customHeight="1">
      <c r="M24" s="203"/>
    </row>
    <row r="25" spans="2:16" ht="10.9" customHeight="1" thickBot="1">
      <c r="M25" s="206"/>
    </row>
    <row r="26" spans="2:16" ht="10.9" customHeight="1"/>
    <row r="27" spans="2:16" ht="14.25" customHeight="1">
      <c r="C27" s="195" t="s">
        <v>661</v>
      </c>
      <c r="K27" s="1152" t="s">
        <v>1074</v>
      </c>
      <c r="L27" s="1152"/>
      <c r="M27" s="1152"/>
      <c r="N27" s="1152"/>
      <c r="O27" s="195" t="s">
        <v>662</v>
      </c>
      <c r="P27" s="200" t="s">
        <v>1070</v>
      </c>
    </row>
    <row r="28" spans="2:16" ht="10.9" customHeight="1"/>
    <row r="29" spans="2:16" ht="12.75" customHeight="1">
      <c r="B29" s="199" t="s">
        <v>663</v>
      </c>
      <c r="C29" s="1152" t="s">
        <v>1071</v>
      </c>
      <c r="D29" s="1152"/>
      <c r="E29" s="1152"/>
      <c r="F29" s="195" t="s">
        <v>655</v>
      </c>
      <c r="G29" s="1152" t="s">
        <v>948</v>
      </c>
      <c r="H29" s="1152"/>
      <c r="I29" s="1152"/>
      <c r="J29" s="195" t="s">
        <v>664</v>
      </c>
      <c r="K29" s="1159">
        <v>42437</v>
      </c>
      <c r="L29" s="1152"/>
      <c r="N29" s="211" t="str">
        <f>G12</f>
        <v>, 2016</v>
      </c>
    </row>
    <row r="30" spans="2:16" ht="10.9" customHeight="1"/>
    <row r="31" spans="2:16" ht="14.25" customHeight="1">
      <c r="C31" s="195" t="s">
        <v>665</v>
      </c>
      <c r="I31" s="1151" t="s">
        <v>1075</v>
      </c>
      <c r="J31" s="1152"/>
      <c r="K31" s="1152"/>
      <c r="L31" s="1152"/>
      <c r="M31" s="195" t="s">
        <v>664</v>
      </c>
      <c r="N31" s="626" t="s">
        <v>1463</v>
      </c>
      <c r="O31" s="211" t="str">
        <f>G12</f>
        <v>, 2016</v>
      </c>
      <c r="P31" s="211" t="s">
        <v>746</v>
      </c>
    </row>
    <row r="32" spans="2:16" ht="10.9" customHeight="1"/>
    <row r="33" spans="2:17" ht="24" customHeight="1">
      <c r="B33" s="198"/>
      <c r="C33" s="623">
        <v>0.3125</v>
      </c>
      <c r="D33" s="195" t="s">
        <v>666</v>
      </c>
      <c r="E33" s="207" t="s">
        <v>952</v>
      </c>
      <c r="F33" s="211" t="s">
        <v>1404</v>
      </c>
    </row>
    <row r="34" spans="2:17" ht="10.9" customHeight="1">
      <c r="E34" s="208" t="s">
        <v>667</v>
      </c>
    </row>
    <row r="35" spans="2:17">
      <c r="B35" s="195" t="s">
        <v>668</v>
      </c>
    </row>
    <row r="37" spans="2:17" ht="15">
      <c r="B37" s="1156" t="s">
        <v>669</v>
      </c>
      <c r="C37" s="1156"/>
      <c r="D37" s="1156"/>
      <c r="E37" s="1156"/>
      <c r="F37" s="1156"/>
      <c r="G37" s="1156"/>
      <c r="H37" s="1156"/>
      <c r="I37" s="1156"/>
      <c r="J37" s="1156"/>
      <c r="K37" s="1156"/>
      <c r="L37" s="1156"/>
      <c r="M37" s="1156"/>
      <c r="N37" s="1156"/>
      <c r="O37" s="1156"/>
      <c r="P37" s="1156"/>
      <c r="Q37" s="1156"/>
    </row>
  </sheetData>
  <mergeCells count="12">
    <mergeCell ref="B37:Q37"/>
    <mergeCell ref="E12:F12"/>
    <mergeCell ref="H6:J6"/>
    <mergeCell ref="L6:N6"/>
    <mergeCell ref="E14:F14"/>
    <mergeCell ref="K27:N27"/>
    <mergeCell ref="H14:J14"/>
    <mergeCell ref="C29:E29"/>
    <mergeCell ref="G29:I29"/>
    <mergeCell ref="K29:L29"/>
    <mergeCell ref="I31:L31"/>
    <mergeCell ref="E6:F6"/>
  </mergeCells>
  <phoneticPr fontId="1" type="noConversion"/>
  <pageMargins left="0.5" right="0.30299999999999999" top="0.5" bottom="0.55000000000000004" header="0.5" footer="0.5"/>
  <pageSetup paperSize="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364"/>
  <sheetViews>
    <sheetView topLeftCell="A3" workbookViewId="0"/>
  </sheetViews>
  <sheetFormatPr defaultColWidth="9.77734375" defaultRowHeight="15"/>
  <cols>
    <col min="1" max="1" width="4.77734375" customWidth="1"/>
    <col min="2" max="2" width="36.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4.95"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8.75" customHeight="1" thickTop="1">
      <c r="A3" s="1"/>
      <c r="B3" s="6"/>
      <c r="C3" s="105" t="s">
        <v>697</v>
      </c>
      <c r="D3" s="10"/>
      <c r="E3" s="6"/>
      <c r="F3" s="10"/>
      <c r="G3" s="6"/>
      <c r="H3" s="1225" t="str">
        <f>forpastBy</f>
        <v>for 2016  By</v>
      </c>
      <c r="I3" s="1226"/>
      <c r="J3" s="1225" t="str">
        <f>totalpast</f>
        <v>Total for 2015</v>
      </c>
      <c r="K3" s="1226"/>
      <c r="L3" s="10"/>
      <c r="M3" s="6"/>
      <c r="N3" s="10"/>
      <c r="O3" s="11"/>
    </row>
    <row r="4" spans="1:15" ht="17.25" customHeight="1">
      <c r="A4" s="1"/>
      <c r="B4" s="21" t="s">
        <v>145</v>
      </c>
      <c r="C4" s="105"/>
      <c r="D4" s="10"/>
      <c r="E4" s="6"/>
      <c r="F4" s="10"/>
      <c r="G4" s="6"/>
      <c r="H4" s="1219" t="s">
        <v>92</v>
      </c>
      <c r="I4" s="1227"/>
      <c r="J4" s="1219" t="s">
        <v>93</v>
      </c>
      <c r="K4" s="1227"/>
      <c r="L4" s="1219" t="s">
        <v>94</v>
      </c>
      <c r="M4" s="1227"/>
      <c r="N4" s="1219" t="s">
        <v>95</v>
      </c>
      <c r="O4" s="1220"/>
    </row>
    <row r="5" spans="1:15" ht="18" customHeight="1"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5" ht="24.95" customHeight="1" thickTop="1">
      <c r="A6" s="14"/>
      <c r="B6" s="16" t="s">
        <v>715</v>
      </c>
      <c r="C6" s="109" t="s">
        <v>108</v>
      </c>
      <c r="D6" s="110" t="s">
        <v>108</v>
      </c>
      <c r="E6" s="109" t="s">
        <v>108</v>
      </c>
      <c r="F6" s="110" t="s">
        <v>108</v>
      </c>
      <c r="G6" s="109" t="s">
        <v>108</v>
      </c>
      <c r="H6" s="110" t="s">
        <v>108</v>
      </c>
      <c r="I6" s="109" t="s">
        <v>108</v>
      </c>
      <c r="J6" s="110" t="s">
        <v>108</v>
      </c>
      <c r="K6" s="109" t="s">
        <v>108</v>
      </c>
      <c r="L6" s="110" t="s">
        <v>108</v>
      </c>
      <c r="M6" s="109" t="s">
        <v>108</v>
      </c>
      <c r="N6" s="110" t="s">
        <v>108</v>
      </c>
      <c r="O6" s="111" t="s">
        <v>108</v>
      </c>
    </row>
    <row r="7" spans="1:15" ht="24.95" customHeight="1">
      <c r="A7" s="14"/>
      <c r="B7" s="15"/>
      <c r="C7" s="684"/>
      <c r="D7" s="637"/>
      <c r="E7" s="638"/>
      <c r="F7" s="637"/>
      <c r="G7" s="638"/>
      <c r="H7" s="637"/>
      <c r="I7" s="638"/>
      <c r="J7" s="637"/>
      <c r="K7" s="638"/>
      <c r="L7" s="637"/>
      <c r="M7" s="638"/>
      <c r="N7" s="637"/>
      <c r="O7" s="639"/>
    </row>
    <row r="8" spans="1:15" ht="24.95" customHeight="1">
      <c r="A8" s="678"/>
      <c r="B8" s="15"/>
      <c r="C8" s="684"/>
      <c r="D8" s="637"/>
      <c r="E8" s="638"/>
      <c r="F8" s="637"/>
      <c r="G8" s="638"/>
      <c r="H8" s="637"/>
      <c r="I8" s="638"/>
      <c r="J8" s="637"/>
      <c r="K8" s="638"/>
      <c r="L8" s="637"/>
      <c r="M8" s="638"/>
      <c r="N8" s="637"/>
      <c r="O8" s="639"/>
    </row>
    <row r="9" spans="1:15" ht="24.95" customHeight="1">
      <c r="A9" s="678"/>
      <c r="B9" s="15"/>
      <c r="C9" s="684"/>
      <c r="D9" s="637"/>
      <c r="E9" s="638"/>
      <c r="F9" s="637"/>
      <c r="G9" s="638"/>
      <c r="H9" s="637"/>
      <c r="I9" s="638"/>
      <c r="J9" s="637"/>
      <c r="K9" s="638"/>
      <c r="L9" s="637"/>
      <c r="M9" s="638"/>
      <c r="N9" s="637"/>
      <c r="O9" s="639"/>
    </row>
    <row r="10" spans="1:15" ht="24.95" customHeight="1">
      <c r="A10" s="678"/>
      <c r="B10" s="693"/>
      <c r="C10" s="684"/>
      <c r="D10" s="637"/>
      <c r="E10" s="638"/>
      <c r="F10" s="637"/>
      <c r="G10" s="638"/>
      <c r="H10" s="637"/>
      <c r="I10" s="638"/>
      <c r="J10" s="637"/>
      <c r="K10" s="638"/>
      <c r="L10" s="637"/>
      <c r="M10" s="638"/>
      <c r="N10" s="672"/>
      <c r="O10" s="639"/>
    </row>
    <row r="11" spans="1:15" ht="24.95" customHeight="1">
      <c r="A11" s="678"/>
      <c r="B11" s="15"/>
      <c r="C11" s="684"/>
      <c r="D11" s="637"/>
      <c r="E11" s="638"/>
      <c r="F11" s="637"/>
      <c r="G11" s="638"/>
      <c r="H11" s="637"/>
      <c r="I11" s="638"/>
      <c r="J11" s="637"/>
      <c r="K11" s="638"/>
      <c r="L11" s="637"/>
      <c r="M11" s="638"/>
      <c r="N11" s="672"/>
      <c r="O11" s="639"/>
    </row>
    <row r="12" spans="1:15" ht="24.95" customHeight="1">
      <c r="A12" s="678"/>
      <c r="B12" s="15"/>
      <c r="C12" s="684"/>
      <c r="D12" s="637"/>
      <c r="E12" s="638"/>
      <c r="F12" s="637"/>
      <c r="G12" s="638"/>
      <c r="H12" s="637"/>
      <c r="I12" s="638"/>
      <c r="J12" s="637"/>
      <c r="K12" s="638"/>
      <c r="L12" s="637"/>
      <c r="M12" s="638"/>
      <c r="N12" s="672"/>
      <c r="O12" s="639"/>
    </row>
    <row r="13" spans="1:15" ht="24.95" customHeight="1">
      <c r="A13" s="679"/>
      <c r="B13" s="15"/>
      <c r="C13" s="684"/>
      <c r="D13" s="637"/>
      <c r="E13" s="638"/>
      <c r="F13" s="637"/>
      <c r="G13" s="638"/>
      <c r="H13" s="637"/>
      <c r="I13" s="638"/>
      <c r="J13" s="637"/>
      <c r="K13" s="638"/>
      <c r="L13" s="637"/>
      <c r="M13" s="638"/>
      <c r="N13" s="671"/>
      <c r="O13" s="639"/>
    </row>
    <row r="14" spans="1:15" ht="24.95" customHeight="1">
      <c r="A14" s="679"/>
      <c r="B14" s="15"/>
      <c r="C14" s="684"/>
      <c r="D14" s="637"/>
      <c r="E14" s="638"/>
      <c r="F14" s="637"/>
      <c r="G14" s="638"/>
      <c r="H14" s="637"/>
      <c r="I14" s="638"/>
      <c r="J14" s="637"/>
      <c r="K14" s="638"/>
      <c r="L14" s="637"/>
      <c r="M14" s="638"/>
      <c r="N14" s="672"/>
      <c r="O14" s="639"/>
    </row>
    <row r="15" spans="1:15" ht="24.95" customHeight="1">
      <c r="A15" s="678"/>
      <c r="B15" s="15"/>
      <c r="C15" s="684"/>
      <c r="D15" s="637"/>
      <c r="E15" s="638"/>
      <c r="F15" s="637"/>
      <c r="G15" s="638"/>
      <c r="H15" s="637"/>
      <c r="I15" s="638"/>
      <c r="J15" s="637"/>
      <c r="K15" s="638"/>
      <c r="L15" s="637"/>
      <c r="M15" s="638"/>
      <c r="N15" s="672"/>
      <c r="O15" s="639"/>
    </row>
    <row r="16" spans="1:15" ht="24.95" customHeight="1">
      <c r="A16" s="678"/>
      <c r="B16" s="15"/>
      <c r="C16" s="684"/>
      <c r="D16" s="637"/>
      <c r="E16" s="638"/>
      <c r="F16" s="637"/>
      <c r="G16" s="638"/>
      <c r="H16" s="637"/>
      <c r="I16" s="638"/>
      <c r="J16" s="637"/>
      <c r="K16" s="638"/>
      <c r="L16" s="637"/>
      <c r="M16" s="638"/>
      <c r="N16" s="672"/>
      <c r="O16" s="639"/>
    </row>
    <row r="17" spans="1:15" ht="24.95" customHeight="1">
      <c r="A17" s="14"/>
      <c r="B17" s="15"/>
      <c r="C17" s="684"/>
      <c r="D17" s="637"/>
      <c r="E17" s="638"/>
      <c r="F17" s="637"/>
      <c r="G17" s="638"/>
      <c r="H17" s="637"/>
      <c r="I17" s="638"/>
      <c r="J17" s="637"/>
      <c r="K17" s="638"/>
      <c r="L17" s="637"/>
      <c r="M17" s="638"/>
      <c r="N17" s="672"/>
      <c r="O17" s="639"/>
    </row>
    <row r="18" spans="1:15" ht="24.95" customHeight="1">
      <c r="A18" s="14"/>
      <c r="B18" s="15"/>
      <c r="C18" s="684"/>
      <c r="D18" s="637"/>
      <c r="E18" s="638"/>
      <c r="F18" s="637"/>
      <c r="G18" s="638"/>
      <c r="H18" s="637"/>
      <c r="I18" s="638"/>
      <c r="J18" s="637"/>
      <c r="K18" s="638"/>
      <c r="L18" s="637"/>
      <c r="M18" s="638"/>
      <c r="N18" s="671"/>
      <c r="O18" s="639"/>
    </row>
    <row r="19" spans="1:15" ht="24.95" customHeight="1">
      <c r="A19" s="679"/>
      <c r="B19" s="15"/>
      <c r="C19" s="684"/>
      <c r="D19" s="637"/>
      <c r="E19" s="638"/>
      <c r="F19" s="637"/>
      <c r="G19" s="638"/>
      <c r="H19" s="637"/>
      <c r="I19" s="638"/>
      <c r="J19" s="637"/>
      <c r="K19" s="638"/>
      <c r="L19" s="637"/>
      <c r="M19" s="638"/>
      <c r="N19" s="672"/>
      <c r="O19" s="639"/>
    </row>
    <row r="20" spans="1:15" ht="24.95" customHeight="1">
      <c r="A20" s="678"/>
      <c r="B20" s="15"/>
      <c r="C20" s="684"/>
      <c r="D20" s="637"/>
      <c r="E20" s="638"/>
      <c r="F20" s="637"/>
      <c r="G20" s="638"/>
      <c r="H20" s="637"/>
      <c r="I20" s="638"/>
      <c r="J20" s="637"/>
      <c r="K20" s="638"/>
      <c r="L20" s="637"/>
      <c r="M20" s="638"/>
      <c r="N20" s="671"/>
      <c r="O20" s="639"/>
    </row>
    <row r="21" spans="1:15" ht="24.95" customHeight="1">
      <c r="A21" s="678"/>
      <c r="B21" s="15"/>
      <c r="C21" s="684"/>
      <c r="D21" s="637"/>
      <c r="E21" s="638"/>
      <c r="F21" s="637"/>
      <c r="G21" s="638"/>
      <c r="H21" s="637"/>
      <c r="I21" s="638"/>
      <c r="J21" s="637"/>
      <c r="K21" s="638"/>
      <c r="L21" s="637"/>
      <c r="M21" s="638"/>
      <c r="N21" s="671"/>
      <c r="O21" s="639"/>
    </row>
    <row r="22" spans="1:15" ht="24.95" customHeight="1">
      <c r="A22" s="678"/>
      <c r="B22" s="15"/>
      <c r="C22" s="684"/>
      <c r="D22" s="637"/>
      <c r="E22" s="638"/>
      <c r="F22" s="637"/>
      <c r="G22" s="638"/>
      <c r="H22" s="637"/>
      <c r="I22" s="638"/>
      <c r="J22" s="637"/>
      <c r="K22" s="638"/>
      <c r="L22" s="637"/>
      <c r="M22" s="638"/>
      <c r="N22" s="671"/>
      <c r="O22" s="651"/>
    </row>
    <row r="23" spans="1:15" ht="24.95" customHeight="1" thickBot="1">
      <c r="A23" s="2"/>
      <c r="B23" s="18" t="s">
        <v>716</v>
      </c>
      <c r="C23" s="686" t="s">
        <v>307</v>
      </c>
      <c r="D23" s="644"/>
      <c r="E23" s="645"/>
      <c r="F23" s="644"/>
      <c r="G23" s="645"/>
      <c r="H23" s="644"/>
      <c r="I23" s="645"/>
      <c r="J23" s="644"/>
      <c r="K23" s="645"/>
      <c r="L23" s="644"/>
      <c r="M23" s="645"/>
      <c r="N23" s="652">
        <f>J23-L23</f>
        <v>0</v>
      </c>
      <c r="O23" s="692"/>
    </row>
    <row r="24" spans="1:15" ht="15" customHeight="1" thickTop="1">
      <c r="F24" s="108" t="s">
        <v>155</v>
      </c>
    </row>
    <row r="25" spans="1:15" ht="24.95" customHeight="1"/>
    <row r="26" spans="1:15" ht="24.95" customHeight="1">
      <c r="D26" s="682">
        <f>SUM(D7:D22)</f>
        <v>0</v>
      </c>
      <c r="E26" s="682"/>
      <c r="F26" s="682">
        <f t="shared" ref="F26:N26" si="0">SUM(F7:F22)</f>
        <v>0</v>
      </c>
      <c r="G26" s="682"/>
      <c r="H26" s="682">
        <f t="shared" si="0"/>
        <v>0</v>
      </c>
      <c r="I26" s="682"/>
      <c r="J26" s="682">
        <f t="shared" si="0"/>
        <v>0</v>
      </c>
      <c r="K26" s="682"/>
      <c r="L26" s="682">
        <f t="shared" si="0"/>
        <v>0</v>
      </c>
      <c r="M26" s="682"/>
      <c r="N26" s="682">
        <f t="shared" si="0"/>
        <v>0</v>
      </c>
    </row>
    <row r="27" spans="1:15" ht="24.95" customHeight="1">
      <c r="C27" s="131" t="s">
        <v>960</v>
      </c>
      <c r="D27" s="682">
        <f>D10+D12+D16</f>
        <v>0</v>
      </c>
      <c r="E27" s="682"/>
      <c r="F27" s="682">
        <f t="shared" ref="F27:N27" si="1">F10+F12+F16</f>
        <v>0</v>
      </c>
      <c r="G27" s="682"/>
      <c r="H27" s="682">
        <f t="shared" si="1"/>
        <v>0</v>
      </c>
      <c r="I27" s="682"/>
      <c r="J27" s="682">
        <f t="shared" si="1"/>
        <v>0</v>
      </c>
      <c r="K27" s="682"/>
      <c r="L27" s="682">
        <f t="shared" si="1"/>
        <v>0</v>
      </c>
      <c r="M27" s="682"/>
      <c r="N27" s="682">
        <f t="shared" si="1"/>
        <v>0</v>
      </c>
    </row>
    <row r="28" spans="1:15" ht="24.95" customHeight="1">
      <c r="C28" s="131" t="s">
        <v>961</v>
      </c>
      <c r="D28" s="682">
        <f>D20+D17</f>
        <v>0</v>
      </c>
      <c r="E28" s="682"/>
      <c r="F28" s="682">
        <f t="shared" ref="F28:N28" si="2">F20+F17</f>
        <v>0</v>
      </c>
      <c r="G28" s="682"/>
      <c r="H28" s="682">
        <f t="shared" si="2"/>
        <v>0</v>
      </c>
      <c r="I28" s="682"/>
      <c r="J28" s="682">
        <f t="shared" si="2"/>
        <v>0</v>
      </c>
      <c r="K28" s="682"/>
      <c r="L28" s="682">
        <f t="shared" si="2"/>
        <v>0</v>
      </c>
      <c r="M28" s="682"/>
      <c r="N28" s="682">
        <f t="shared" si="2"/>
        <v>0</v>
      </c>
    </row>
    <row r="29" spans="1:15" ht="24.95" customHeight="1">
      <c r="D29" s="682">
        <f>D26-D27-D28</f>
        <v>0</v>
      </c>
      <c r="E29" s="682"/>
      <c r="F29" s="682">
        <f t="shared" ref="F29:N29" si="3">F26-F27-F28</f>
        <v>0</v>
      </c>
      <c r="G29" s="682"/>
      <c r="H29" s="682">
        <f t="shared" si="3"/>
        <v>0</v>
      </c>
      <c r="I29" s="682"/>
      <c r="J29" s="682">
        <f t="shared" si="3"/>
        <v>0</v>
      </c>
      <c r="K29" s="682"/>
      <c r="L29" s="682">
        <f t="shared" si="3"/>
        <v>0</v>
      </c>
      <c r="M29" s="682"/>
      <c r="N29" s="682">
        <f t="shared" si="3"/>
        <v>0</v>
      </c>
    </row>
    <row r="30" spans="1:15"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63" ht="24.95" customHeight="1"/>
    <row r="64" ht="24.95" customHeight="1"/>
    <row r="65" ht="12" customHeight="1"/>
    <row r="66" ht="12.95" customHeight="1"/>
    <row r="67" ht="12" customHeight="1"/>
    <row r="68" ht="12.95" customHeight="1"/>
    <row r="69" ht="24.95" customHeight="1"/>
    <row r="70" ht="24.95" customHeight="1"/>
    <row r="71" ht="24.95" customHeight="1"/>
    <row r="72" ht="24.95" customHeight="1"/>
    <row r="73" ht="24.95" customHeight="1"/>
    <row r="74" ht="24.95" customHeight="1"/>
    <row r="75" ht="24.95" customHeight="1"/>
    <row r="76" ht="12" customHeight="1"/>
    <row r="77" ht="12.95" customHeight="1"/>
    <row r="78" ht="24.95" customHeight="1"/>
    <row r="79" ht="12" customHeight="1"/>
    <row r="80" ht="12.95" customHeight="1"/>
    <row r="81" ht="24.95" customHeight="1"/>
    <row r="82" ht="12" customHeight="1"/>
    <row r="83" ht="12.95" customHeight="1"/>
    <row r="84" ht="24.95" customHeight="1"/>
    <row r="85" ht="12" customHeight="1"/>
    <row r="86" ht="12.95" customHeight="1"/>
    <row r="94" ht="12" customHeight="1"/>
    <row r="95" ht="12.95" customHeight="1"/>
    <row r="96" ht="24.95" customHeight="1"/>
    <row r="97" ht="24.95" customHeight="1"/>
    <row r="98" ht="24.95" customHeight="1"/>
    <row r="99" ht="24.95" customHeight="1"/>
    <row r="100" ht="24.95" customHeight="1"/>
    <row r="101" ht="24.95" customHeight="1"/>
    <row r="106" ht="24.95" customHeight="1"/>
    <row r="107" ht="12" customHeight="1"/>
    <row r="108" ht="12.95" customHeight="1"/>
    <row r="109" ht="12" customHeight="1"/>
    <row r="110" ht="12.95" customHeight="1"/>
    <row r="111" ht="12" customHeight="1"/>
    <row r="112" ht="12.95" customHeight="1"/>
    <row r="113" ht="12" customHeight="1"/>
    <row r="114" ht="12.95" customHeight="1"/>
    <row r="115" ht="24.95" customHeight="1"/>
    <row r="116" ht="12" customHeight="1"/>
    <row r="117" ht="12.95" customHeight="1"/>
    <row r="118" ht="24.95" customHeight="1"/>
    <row r="119" ht="24.95" customHeight="1"/>
    <row r="290" ht="24.95" customHeight="1"/>
    <row r="291" ht="13.9" customHeight="1"/>
    <row r="292" ht="13.9" customHeight="1"/>
    <row r="293"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2" ht="24.95" customHeight="1"/>
    <row r="313" ht="24.95" customHeight="1"/>
    <row r="314" ht="24.95" customHeight="1"/>
    <row r="315" ht="24.95" customHeight="1"/>
    <row r="316" ht="24.95" customHeight="1"/>
    <row r="317" ht="24.95" customHeight="1"/>
    <row r="318"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369"/>
  <sheetViews>
    <sheetView topLeftCell="A6" workbookViewId="0"/>
  </sheetViews>
  <sheetFormatPr defaultColWidth="9.77734375" defaultRowHeight="15"/>
  <cols>
    <col min="1" max="1" width="4.77734375" customWidth="1"/>
    <col min="2" max="2" width="36.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4.95"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9.5" customHeight="1" thickTop="1">
      <c r="A3" s="1"/>
      <c r="B3" s="6"/>
      <c r="C3" s="105" t="s">
        <v>697</v>
      </c>
      <c r="D3" s="10"/>
      <c r="E3" s="6"/>
      <c r="F3" s="10"/>
      <c r="G3" s="6"/>
      <c r="H3" s="1225" t="str">
        <f>forpastBy</f>
        <v>for 2016  By</v>
      </c>
      <c r="I3" s="1226"/>
      <c r="J3" s="1225" t="str">
        <f>totalpast</f>
        <v>Total for 2015</v>
      </c>
      <c r="K3" s="1226"/>
      <c r="L3" s="10"/>
      <c r="M3" s="6"/>
      <c r="N3" s="10"/>
      <c r="O3" s="11"/>
    </row>
    <row r="4" spans="1:15" ht="16.5" customHeight="1">
      <c r="A4" s="1"/>
      <c r="B4" s="21" t="s">
        <v>145</v>
      </c>
      <c r="C4" s="105"/>
      <c r="D4" s="10"/>
      <c r="E4" s="6"/>
      <c r="F4" s="10"/>
      <c r="G4" s="6"/>
      <c r="H4" s="1219" t="s">
        <v>92</v>
      </c>
      <c r="I4" s="1227"/>
      <c r="J4" s="1219" t="s">
        <v>93</v>
      </c>
      <c r="K4" s="1227"/>
      <c r="L4" s="1219" t="s">
        <v>94</v>
      </c>
      <c r="M4" s="1227"/>
      <c r="N4" s="1219" t="s">
        <v>95</v>
      </c>
      <c r="O4" s="1220"/>
    </row>
    <row r="5" spans="1:15" ht="16.5" customHeight="1"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5" ht="15.75" customHeight="1" thickTop="1">
      <c r="A6" s="1"/>
      <c r="B6" s="22" t="s">
        <v>154</v>
      </c>
      <c r="C6" s="22"/>
      <c r="D6" s="23"/>
      <c r="E6" s="22"/>
      <c r="F6" s="23"/>
      <c r="G6" s="22"/>
      <c r="H6" s="23"/>
      <c r="I6" s="22"/>
      <c r="J6" s="23"/>
      <c r="K6" s="22"/>
      <c r="L6" s="23"/>
      <c r="M6" s="22"/>
      <c r="N6" s="23"/>
      <c r="O6" s="24"/>
    </row>
    <row r="7" spans="1:15" ht="12.95" customHeight="1">
      <c r="A7" s="14"/>
      <c r="B7" s="15" t="s">
        <v>156</v>
      </c>
      <c r="C7" s="109" t="s">
        <v>108</v>
      </c>
      <c r="D7" s="110" t="s">
        <v>108</v>
      </c>
      <c r="E7" s="109" t="s">
        <v>108</v>
      </c>
      <c r="F7" s="110" t="s">
        <v>108</v>
      </c>
      <c r="G7" s="109" t="s">
        <v>108</v>
      </c>
      <c r="H7" s="110" t="s">
        <v>108</v>
      </c>
      <c r="I7" s="109" t="s">
        <v>108</v>
      </c>
      <c r="J7" s="110" t="s">
        <v>108</v>
      </c>
      <c r="K7" s="109" t="s">
        <v>108</v>
      </c>
      <c r="L7" s="110" t="s">
        <v>108</v>
      </c>
      <c r="M7" s="109" t="s">
        <v>108</v>
      </c>
      <c r="N7" s="110" t="s">
        <v>108</v>
      </c>
      <c r="O7" s="111" t="s">
        <v>108</v>
      </c>
    </row>
    <row r="8" spans="1:15" ht="24.95" customHeight="1">
      <c r="A8" s="14"/>
      <c r="B8" s="15"/>
      <c r="C8" s="684"/>
      <c r="D8" s="637"/>
      <c r="E8" s="638"/>
      <c r="F8" s="637"/>
      <c r="G8" s="638"/>
      <c r="H8" s="637"/>
      <c r="I8" s="638"/>
      <c r="J8" s="637"/>
      <c r="K8" s="638"/>
      <c r="L8" s="637"/>
      <c r="M8" s="638"/>
      <c r="N8" s="637"/>
      <c r="O8" s="639"/>
    </row>
    <row r="9" spans="1:15" ht="24.95" customHeight="1">
      <c r="A9" s="678"/>
      <c r="B9" s="15"/>
      <c r="C9" s="684"/>
      <c r="D9" s="637"/>
      <c r="E9" s="638"/>
      <c r="F9" s="637"/>
      <c r="G9" s="638"/>
      <c r="H9" s="637"/>
      <c r="I9" s="638"/>
      <c r="J9" s="637"/>
      <c r="K9" s="638"/>
      <c r="L9" s="637"/>
      <c r="M9" s="638"/>
      <c r="N9" s="637"/>
      <c r="O9" s="639"/>
    </row>
    <row r="10" spans="1:15" ht="24.95" customHeight="1">
      <c r="A10" s="678"/>
      <c r="B10" s="15"/>
      <c r="C10" s="684"/>
      <c r="D10" s="637"/>
      <c r="E10" s="638"/>
      <c r="F10" s="637"/>
      <c r="G10" s="638"/>
      <c r="H10" s="637"/>
      <c r="I10" s="638"/>
      <c r="J10" s="637"/>
      <c r="K10" s="638"/>
      <c r="L10" s="637"/>
      <c r="M10" s="638"/>
      <c r="N10" s="637"/>
      <c r="O10" s="639"/>
    </row>
    <row r="11" spans="1:15" ht="24.95" customHeight="1">
      <c r="A11" s="14"/>
      <c r="B11" s="15"/>
      <c r="C11" s="684"/>
      <c r="D11" s="637"/>
      <c r="E11" s="638"/>
      <c r="F11" s="637"/>
      <c r="G11" s="638"/>
      <c r="H11" s="637"/>
      <c r="I11" s="638"/>
      <c r="J11" s="637"/>
      <c r="K11" s="638"/>
      <c r="L11" s="637"/>
      <c r="M11" s="638"/>
      <c r="N11" s="637"/>
      <c r="O11" s="639"/>
    </row>
    <row r="12" spans="1:15" ht="24.95" customHeight="1">
      <c r="A12" s="678"/>
      <c r="B12" s="15"/>
      <c r="C12" s="684"/>
      <c r="D12" s="637"/>
      <c r="E12" s="638"/>
      <c r="F12" s="637"/>
      <c r="G12" s="638"/>
      <c r="H12" s="637"/>
      <c r="I12" s="638"/>
      <c r="J12" s="637"/>
      <c r="K12" s="638"/>
      <c r="L12" s="637"/>
      <c r="M12" s="638"/>
      <c r="N12" s="637"/>
      <c r="O12" s="639"/>
    </row>
    <row r="13" spans="1:15" ht="24.95" customHeight="1">
      <c r="A13" s="678"/>
      <c r="B13" s="15"/>
      <c r="C13" s="684"/>
      <c r="D13" s="637"/>
      <c r="E13" s="638"/>
      <c r="F13" s="637"/>
      <c r="G13" s="638"/>
      <c r="H13" s="637"/>
      <c r="I13" s="638"/>
      <c r="J13" s="637"/>
      <c r="K13" s="638"/>
      <c r="L13" s="637"/>
      <c r="M13" s="638"/>
      <c r="N13" s="637"/>
      <c r="O13" s="639"/>
    </row>
    <row r="14" spans="1:15" ht="24.95" customHeight="1">
      <c r="A14" s="678"/>
      <c r="B14" s="15"/>
      <c r="C14" s="684"/>
      <c r="D14" s="637"/>
      <c r="E14" s="638"/>
      <c r="F14" s="637"/>
      <c r="G14" s="638"/>
      <c r="H14" s="637"/>
      <c r="I14" s="638"/>
      <c r="J14" s="637"/>
      <c r="K14" s="638"/>
      <c r="L14" s="637"/>
      <c r="M14" s="638"/>
      <c r="N14" s="637"/>
      <c r="O14" s="639"/>
    </row>
    <row r="15" spans="1:15" ht="24.95" customHeight="1">
      <c r="A15" s="678"/>
      <c r="B15" s="15"/>
      <c r="C15" s="684"/>
      <c r="D15" s="637"/>
      <c r="E15" s="638"/>
      <c r="F15" s="637"/>
      <c r="G15" s="638"/>
      <c r="H15" s="637"/>
      <c r="I15" s="638"/>
      <c r="J15" s="637"/>
      <c r="K15" s="638"/>
      <c r="L15" s="637"/>
      <c r="M15" s="638"/>
      <c r="N15" s="637"/>
      <c r="O15" s="639"/>
    </row>
    <row r="16" spans="1:15" ht="24.95" customHeight="1">
      <c r="A16" s="678"/>
      <c r="B16" s="15"/>
      <c r="C16" s="684"/>
      <c r="D16" s="637"/>
      <c r="E16" s="638"/>
      <c r="F16" s="637"/>
      <c r="G16" s="638"/>
      <c r="H16" s="637"/>
      <c r="I16" s="638"/>
      <c r="J16" s="637"/>
      <c r="K16" s="638"/>
      <c r="L16" s="637"/>
      <c r="M16" s="638"/>
      <c r="N16" s="637"/>
      <c r="O16" s="639"/>
    </row>
    <row r="17" spans="1:15" ht="24.95" customHeight="1">
      <c r="A17" s="678"/>
      <c r="B17" s="15"/>
      <c r="C17" s="684"/>
      <c r="D17" s="637"/>
      <c r="E17" s="638"/>
      <c r="F17" s="637"/>
      <c r="G17" s="638"/>
      <c r="H17" s="637"/>
      <c r="I17" s="638"/>
      <c r="J17" s="637"/>
      <c r="K17" s="638"/>
      <c r="L17" s="637"/>
      <c r="M17" s="638"/>
      <c r="N17" s="637"/>
      <c r="O17" s="639"/>
    </row>
    <row r="18" spans="1:15" ht="24.95" customHeight="1">
      <c r="A18" s="678"/>
      <c r="B18" s="15"/>
      <c r="C18" s="684"/>
      <c r="D18" s="637"/>
      <c r="E18" s="638"/>
      <c r="F18" s="637"/>
      <c r="G18" s="638"/>
      <c r="H18" s="637"/>
      <c r="I18" s="638"/>
      <c r="J18" s="637"/>
      <c r="K18" s="638"/>
      <c r="L18" s="637"/>
      <c r="M18" s="638"/>
      <c r="N18" s="637"/>
      <c r="O18" s="639"/>
    </row>
    <row r="19" spans="1:15" ht="24.95" customHeight="1">
      <c r="A19" s="678"/>
      <c r="B19" s="15"/>
      <c r="C19" s="684"/>
      <c r="D19" s="637"/>
      <c r="E19" s="638"/>
      <c r="F19" s="637"/>
      <c r="G19" s="638"/>
      <c r="H19" s="637"/>
      <c r="I19" s="638"/>
      <c r="J19" s="637"/>
      <c r="K19" s="638"/>
      <c r="L19" s="637"/>
      <c r="M19" s="638"/>
      <c r="N19" s="637"/>
      <c r="O19" s="639"/>
    </row>
    <row r="20" spans="1:15" ht="24.95" customHeight="1">
      <c r="A20" s="678"/>
      <c r="B20" s="15"/>
      <c r="C20" s="684"/>
      <c r="D20" s="637"/>
      <c r="E20" s="638"/>
      <c r="F20" s="637"/>
      <c r="G20" s="638"/>
      <c r="H20" s="637"/>
      <c r="I20" s="638"/>
      <c r="J20" s="637"/>
      <c r="K20" s="638"/>
      <c r="L20" s="637"/>
      <c r="M20" s="638"/>
      <c r="N20" s="637"/>
      <c r="O20" s="639"/>
    </row>
    <row r="21" spans="1:15" ht="24.95" customHeight="1" thickBot="1">
      <c r="A21" s="678"/>
      <c r="B21" s="15"/>
      <c r="C21" s="684"/>
      <c r="D21" s="667"/>
      <c r="E21" s="668"/>
      <c r="F21" s="667"/>
      <c r="G21" s="668"/>
      <c r="H21" s="667"/>
      <c r="I21" s="668"/>
      <c r="J21" s="667"/>
      <c r="K21" s="668"/>
      <c r="L21" s="667"/>
      <c r="M21" s="668"/>
      <c r="N21" s="667"/>
      <c r="O21" s="669"/>
    </row>
    <row r="22" spans="1:15" ht="12" customHeight="1">
      <c r="A22" s="1"/>
      <c r="B22" s="22" t="s">
        <v>157</v>
      </c>
      <c r="C22" s="694"/>
      <c r="D22" s="1228">
        <f>SUM(D8:D21)</f>
        <v>0</v>
      </c>
      <c r="E22" s="655"/>
      <c r="F22" s="1228">
        <f>SUM(F8:F21)</f>
        <v>0</v>
      </c>
      <c r="G22" s="655"/>
      <c r="H22" s="1228">
        <f>SUM(H8:H21)</f>
        <v>0</v>
      </c>
      <c r="I22" s="655"/>
      <c r="J22" s="1228">
        <f>SUM(J8:J21)</f>
        <v>0</v>
      </c>
      <c r="K22" s="655"/>
      <c r="L22" s="1228">
        <f>SUM(L8:L21)</f>
        <v>0</v>
      </c>
      <c r="M22" s="655"/>
      <c r="N22" s="1228">
        <f>SUM(N8:N21)</f>
        <v>0</v>
      </c>
      <c r="O22" s="656"/>
    </row>
    <row r="23" spans="1:15" ht="12.95" customHeight="1" thickBot="1">
      <c r="A23" s="2"/>
      <c r="B23" s="18" t="s">
        <v>156</v>
      </c>
      <c r="C23" s="686" t="s">
        <v>308</v>
      </c>
      <c r="D23" s="1229"/>
      <c r="E23" s="645"/>
      <c r="F23" s="1229"/>
      <c r="G23" s="645"/>
      <c r="H23" s="1229"/>
      <c r="I23" s="645"/>
      <c r="J23" s="1229"/>
      <c r="K23" s="645"/>
      <c r="L23" s="1229"/>
      <c r="M23" s="645"/>
      <c r="N23" s="1229"/>
      <c r="O23" s="695"/>
    </row>
    <row r="24" spans="1:15" ht="15" customHeight="1" thickTop="1">
      <c r="F24" s="108" t="s">
        <v>158</v>
      </c>
    </row>
    <row r="25" spans="1:15" ht="24.95" customHeight="1"/>
    <row r="26" spans="1:15" ht="24.95" customHeight="1">
      <c r="D26" s="682">
        <f>SUM(D7:D21)</f>
        <v>0</v>
      </c>
      <c r="E26" s="682"/>
      <c r="F26" s="682">
        <f t="shared" ref="F26:N26" si="0">SUM(F7:F21)</f>
        <v>0</v>
      </c>
      <c r="G26" s="682"/>
      <c r="H26" s="682">
        <f t="shared" si="0"/>
        <v>0</v>
      </c>
      <c r="I26" s="682"/>
      <c r="J26" s="682">
        <f t="shared" si="0"/>
        <v>0</v>
      </c>
      <c r="K26" s="682"/>
      <c r="L26" s="682">
        <f t="shared" si="0"/>
        <v>0</v>
      </c>
      <c r="M26" s="682"/>
      <c r="N26" s="682">
        <f t="shared" si="0"/>
        <v>0</v>
      </c>
    </row>
    <row r="27" spans="1:15" ht="24.95" customHeight="1">
      <c r="C27" s="131" t="s">
        <v>960</v>
      </c>
      <c r="D27" s="682">
        <f>D13</f>
        <v>0</v>
      </c>
      <c r="E27" s="682"/>
      <c r="F27" s="682">
        <f t="shared" ref="F27:N27" si="1">F13</f>
        <v>0</v>
      </c>
      <c r="G27" s="682"/>
      <c r="H27" s="682">
        <f t="shared" si="1"/>
        <v>0</v>
      </c>
      <c r="I27" s="682"/>
      <c r="J27" s="682">
        <f t="shared" si="1"/>
        <v>0</v>
      </c>
      <c r="K27" s="682"/>
      <c r="L27" s="682">
        <f t="shared" si="1"/>
        <v>0</v>
      </c>
      <c r="M27" s="682"/>
      <c r="N27" s="682">
        <f t="shared" si="1"/>
        <v>0</v>
      </c>
    </row>
    <row r="28" spans="1:15" ht="24.95" customHeight="1">
      <c r="C28" s="131" t="s">
        <v>961</v>
      </c>
      <c r="D28" s="682">
        <f>D9</f>
        <v>0</v>
      </c>
      <c r="E28" s="682"/>
      <c r="F28" s="682">
        <f t="shared" ref="F28:N28" si="2">F9</f>
        <v>0</v>
      </c>
      <c r="G28" s="682"/>
      <c r="H28" s="682">
        <f t="shared" si="2"/>
        <v>0</v>
      </c>
      <c r="I28" s="682"/>
      <c r="J28" s="682">
        <f t="shared" si="2"/>
        <v>0</v>
      </c>
      <c r="K28" s="682"/>
      <c r="L28" s="682">
        <f t="shared" si="2"/>
        <v>0</v>
      </c>
      <c r="M28" s="682"/>
      <c r="N28" s="682">
        <f t="shared" si="2"/>
        <v>0</v>
      </c>
    </row>
    <row r="29" spans="1:15" ht="24.95" customHeight="1">
      <c r="D29" s="682">
        <f>D26-D27-D28</f>
        <v>0</v>
      </c>
      <c r="E29" s="682"/>
      <c r="F29" s="682">
        <f t="shared" ref="F29:N29" si="3">F26-F27-F28</f>
        <v>0</v>
      </c>
      <c r="G29" s="682"/>
      <c r="H29" s="682">
        <f t="shared" si="3"/>
        <v>0</v>
      </c>
      <c r="I29" s="682"/>
      <c r="J29" s="682">
        <f t="shared" si="3"/>
        <v>0</v>
      </c>
      <c r="K29" s="682"/>
      <c r="L29" s="682">
        <f t="shared" si="3"/>
        <v>0</v>
      </c>
      <c r="M29" s="682"/>
      <c r="N29" s="682">
        <f t="shared" si="3"/>
        <v>0</v>
      </c>
    </row>
    <row r="30" spans="1:15" ht="24.95" customHeight="1"/>
    <row r="31" spans="1:15" ht="24.95" customHeight="1"/>
    <row r="32" spans="1:15" ht="24.95" customHeight="1"/>
    <row r="33" ht="24.95" customHeight="1"/>
    <row r="34" ht="24.95" customHeight="1"/>
    <row r="35"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8" ht="24.95" customHeight="1"/>
    <row r="69" ht="24.95" customHeight="1"/>
    <row r="70" ht="12" customHeight="1"/>
    <row r="71" ht="12.95" customHeight="1"/>
    <row r="72" ht="12" customHeight="1"/>
    <row r="73" ht="12.95" customHeight="1"/>
    <row r="74" ht="24.95" customHeight="1"/>
    <row r="75" ht="24.95" customHeight="1"/>
    <row r="76" ht="24.95" customHeight="1"/>
    <row r="77" ht="24.95" customHeight="1"/>
    <row r="78" ht="24.95" customHeight="1"/>
    <row r="79" ht="24.95" customHeight="1"/>
    <row r="80" ht="24.95" customHeight="1"/>
    <row r="81" ht="12" customHeight="1"/>
    <row r="82" ht="12.95" customHeight="1"/>
    <row r="83" ht="24.95" customHeight="1"/>
    <row r="84" ht="12" customHeight="1"/>
    <row r="85" ht="12.95" customHeight="1"/>
    <row r="86" ht="24.95" customHeight="1"/>
    <row r="87" ht="12" customHeight="1"/>
    <row r="88" ht="12.95" customHeight="1"/>
    <row r="89" ht="24.95" customHeight="1"/>
    <row r="90" ht="12" customHeight="1"/>
    <row r="91" ht="12.95" customHeight="1"/>
    <row r="99" ht="12" customHeight="1"/>
    <row r="100" ht="12.95" customHeight="1"/>
    <row r="101" ht="24.95" customHeight="1"/>
    <row r="102" ht="24.95" customHeight="1"/>
    <row r="103" ht="24.95" customHeight="1"/>
    <row r="104" ht="24.95" customHeight="1"/>
    <row r="105" ht="24.95" customHeight="1"/>
    <row r="106" ht="24.95" customHeight="1"/>
    <row r="111" ht="24.95" customHeight="1"/>
    <row r="112" ht="12" customHeight="1"/>
    <row r="113" ht="12.95" customHeight="1"/>
    <row r="114" ht="12" customHeight="1"/>
    <row r="115" ht="12.95" customHeight="1"/>
    <row r="116" ht="12" customHeight="1"/>
    <row r="117" ht="12.95" customHeight="1"/>
    <row r="118" ht="12" customHeight="1"/>
    <row r="119" ht="12.95" customHeight="1"/>
    <row r="120" ht="24.95" customHeight="1"/>
    <row r="121" ht="12" customHeight="1"/>
    <row r="122" ht="12.95" customHeight="1"/>
    <row r="123" ht="24.95" customHeight="1"/>
    <row r="124" ht="24.95" customHeight="1"/>
    <row r="295" ht="24.95" customHeight="1"/>
    <row r="296" ht="13.9" customHeight="1"/>
    <row r="297" ht="13.9"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2" ht="24.95" customHeight="1"/>
    <row r="313" ht="24.95" customHeight="1"/>
    <row r="314" ht="24.95" customHeight="1"/>
    <row r="315" ht="24.95" customHeight="1"/>
    <row r="316" ht="24.95" customHeight="1"/>
    <row r="317" ht="24.95" customHeight="1"/>
    <row r="318"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sheetData>
  <mergeCells count="19">
    <mergeCell ref="D5:E5"/>
    <mergeCell ref="F5:G5"/>
    <mergeCell ref="H5:I5"/>
    <mergeCell ref="J5:K5"/>
    <mergeCell ref="N22:N23"/>
    <mergeCell ref="D22:D23"/>
    <mergeCell ref="F22:F23"/>
    <mergeCell ref="H22:H23"/>
    <mergeCell ref="J22:J23"/>
    <mergeCell ref="L22:L23"/>
    <mergeCell ref="L5:M5"/>
    <mergeCell ref="N4:O4"/>
    <mergeCell ref="D2:K2"/>
    <mergeCell ref="L2:O2"/>
    <mergeCell ref="H3:I3"/>
    <mergeCell ref="J3:K3"/>
    <mergeCell ref="H4:I4"/>
    <mergeCell ref="J4:K4"/>
    <mergeCell ref="L4:M4"/>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443"/>
  <sheetViews>
    <sheetView topLeftCell="A5" workbookViewId="0">
      <selection activeCell="D18" sqref="D18"/>
    </sheetView>
  </sheetViews>
  <sheetFormatPr defaultColWidth="9.77734375" defaultRowHeight="15"/>
  <cols>
    <col min="1" max="1" width="4.77734375" customWidth="1"/>
    <col min="2" max="2" width="36.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4.95"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8" customHeight="1" thickTop="1">
      <c r="A3" s="1"/>
      <c r="B3" s="6"/>
      <c r="C3" s="105" t="s">
        <v>697</v>
      </c>
      <c r="D3" s="10"/>
      <c r="E3" s="6"/>
      <c r="F3" s="10"/>
      <c r="G3" s="6"/>
      <c r="H3" s="1225" t="str">
        <f>forpastBy</f>
        <v>for 2016  By</v>
      </c>
      <c r="I3" s="1226"/>
      <c r="J3" s="1225" t="str">
        <f>totalpast</f>
        <v>Total for 2015</v>
      </c>
      <c r="K3" s="1226"/>
      <c r="L3" s="10"/>
      <c r="M3" s="6"/>
      <c r="N3" s="10"/>
      <c r="O3" s="11"/>
    </row>
    <row r="4" spans="1:15" ht="15" customHeight="1">
      <c r="A4" s="1"/>
      <c r="B4" s="21" t="s">
        <v>145</v>
      </c>
      <c r="C4" s="105"/>
      <c r="D4" s="10"/>
      <c r="E4" s="6"/>
      <c r="F4" s="10"/>
      <c r="G4" s="6"/>
      <c r="H4" s="1219" t="s">
        <v>92</v>
      </c>
      <c r="I4" s="1227"/>
      <c r="J4" s="1219" t="s">
        <v>93</v>
      </c>
      <c r="K4" s="1227"/>
      <c r="L4" s="1219" t="s">
        <v>94</v>
      </c>
      <c r="M4" s="1227"/>
      <c r="N4" s="1219" t="s">
        <v>95</v>
      </c>
      <c r="O4" s="1220"/>
    </row>
    <row r="5" spans="1:15" ht="17.25" customHeight="1"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5" ht="16.5" customHeight="1" thickTop="1">
      <c r="A6" s="1"/>
      <c r="B6" s="22" t="s">
        <v>159</v>
      </c>
      <c r="C6" s="22"/>
      <c r="D6" s="23"/>
      <c r="E6" s="22"/>
      <c r="F6" s="23"/>
      <c r="G6" s="22"/>
      <c r="H6" s="23"/>
      <c r="I6" s="22"/>
      <c r="J6" s="23"/>
      <c r="K6" s="22"/>
      <c r="L6" s="23"/>
      <c r="M6" s="22"/>
      <c r="N6" s="23"/>
      <c r="O6" s="24"/>
    </row>
    <row r="7" spans="1:15" ht="12.95" customHeight="1">
      <c r="A7" s="14"/>
      <c r="B7" s="15" t="s">
        <v>160</v>
      </c>
      <c r="C7" s="109" t="s">
        <v>108</v>
      </c>
      <c r="D7" s="110" t="s">
        <v>108</v>
      </c>
      <c r="E7" s="109" t="s">
        <v>108</v>
      </c>
      <c r="F7" s="110" t="s">
        <v>108</v>
      </c>
      <c r="G7" s="109" t="s">
        <v>108</v>
      </c>
      <c r="H7" s="110" t="s">
        <v>108</v>
      </c>
      <c r="I7" s="109" t="s">
        <v>108</v>
      </c>
      <c r="J7" s="110" t="s">
        <v>108</v>
      </c>
      <c r="K7" s="109" t="s">
        <v>108</v>
      </c>
      <c r="L7" s="110" t="s">
        <v>108</v>
      </c>
      <c r="M7" s="109" t="s">
        <v>108</v>
      </c>
      <c r="N7" s="110" t="s">
        <v>108</v>
      </c>
      <c r="O7" s="111" t="s">
        <v>108</v>
      </c>
    </row>
    <row r="8" spans="1:15" ht="24.95" customHeight="1">
      <c r="A8" s="14"/>
      <c r="B8" s="16"/>
      <c r="C8" s="120"/>
      <c r="D8" s="637"/>
      <c r="E8" s="638"/>
      <c r="F8" s="637"/>
      <c r="G8" s="638"/>
      <c r="H8" s="637"/>
      <c r="I8" s="638"/>
      <c r="J8" s="637"/>
      <c r="K8" s="638"/>
      <c r="L8" s="637"/>
      <c r="M8" s="638"/>
      <c r="N8" s="637"/>
      <c r="O8" s="639"/>
    </row>
    <row r="9" spans="1:15" ht="24.95" customHeight="1">
      <c r="A9" s="14"/>
      <c r="B9" s="16" t="s">
        <v>1326</v>
      </c>
      <c r="C9" s="120" t="s">
        <v>1372</v>
      </c>
      <c r="D9" s="964">
        <v>1473</v>
      </c>
      <c r="E9" s="972"/>
      <c r="F9" s="964">
        <v>2009</v>
      </c>
      <c r="G9" s="972"/>
      <c r="H9" s="964"/>
      <c r="I9" s="972"/>
      <c r="J9" s="964">
        <v>2009</v>
      </c>
      <c r="K9" s="972"/>
      <c r="L9" s="964">
        <v>2009</v>
      </c>
      <c r="M9" s="972"/>
      <c r="N9" s="1081">
        <f t="shared" ref="N9:N11" si="0">J9-L9</f>
        <v>0</v>
      </c>
      <c r="O9" s="639"/>
    </row>
    <row r="10" spans="1:15" ht="24.95" customHeight="1">
      <c r="A10" s="14"/>
      <c r="B10" s="16" t="s">
        <v>1371</v>
      </c>
      <c r="C10" s="120" t="s">
        <v>1373</v>
      </c>
      <c r="D10" s="964">
        <v>0</v>
      </c>
      <c r="E10" s="970"/>
      <c r="F10" s="964">
        <v>2698</v>
      </c>
      <c r="G10" s="970"/>
      <c r="H10" s="964"/>
      <c r="I10" s="972"/>
      <c r="J10" s="964">
        <v>2698</v>
      </c>
      <c r="K10" s="970"/>
      <c r="L10" s="964">
        <v>2698</v>
      </c>
      <c r="M10" s="972"/>
      <c r="N10" s="1073">
        <f t="shared" ref="N10" si="1">J10-L10</f>
        <v>0</v>
      </c>
      <c r="O10" s="639"/>
    </row>
    <row r="11" spans="1:15" ht="24.95" customHeight="1">
      <c r="A11" s="14"/>
      <c r="B11" s="16" t="s">
        <v>1324</v>
      </c>
      <c r="C11" s="120" t="s">
        <v>1373</v>
      </c>
      <c r="D11" s="964">
        <v>19274</v>
      </c>
      <c r="E11" s="970"/>
      <c r="F11" s="964">
        <v>19274</v>
      </c>
      <c r="G11" s="970"/>
      <c r="H11" s="964"/>
      <c r="I11" s="972"/>
      <c r="J11" s="964">
        <v>19274</v>
      </c>
      <c r="K11" s="970"/>
      <c r="L11" s="964">
        <v>19274</v>
      </c>
      <c r="M11" s="972"/>
      <c r="N11" s="1073">
        <f t="shared" si="0"/>
        <v>0</v>
      </c>
      <c r="O11" s="639"/>
    </row>
    <row r="12" spans="1:15" ht="24.95" customHeight="1">
      <c r="A12" s="14"/>
      <c r="B12" s="16" t="s">
        <v>1359</v>
      </c>
      <c r="C12" s="120" t="s">
        <v>1374</v>
      </c>
      <c r="D12" s="964">
        <v>6414</v>
      </c>
      <c r="E12" s="970"/>
      <c r="F12" s="964">
        <v>6414</v>
      </c>
      <c r="G12" s="972"/>
      <c r="H12" s="964"/>
      <c r="I12" s="972"/>
      <c r="J12" s="964">
        <v>6414</v>
      </c>
      <c r="K12" s="970"/>
      <c r="L12" s="964">
        <v>6414</v>
      </c>
      <c r="M12" s="972"/>
      <c r="N12" s="1073">
        <f t="shared" ref="N12:N15" si="2">J12-L12</f>
        <v>0</v>
      </c>
      <c r="O12" s="639"/>
    </row>
    <row r="13" spans="1:15" ht="24.95" customHeight="1">
      <c r="A13" s="14"/>
      <c r="B13" s="16" t="s">
        <v>1376</v>
      </c>
      <c r="C13" s="120" t="s">
        <v>1375</v>
      </c>
      <c r="D13" s="964">
        <v>5000</v>
      </c>
      <c r="E13" s="970"/>
      <c r="F13" s="964">
        <v>5000</v>
      </c>
      <c r="G13" s="972"/>
      <c r="H13" s="964"/>
      <c r="I13" s="972"/>
      <c r="J13" s="964">
        <v>5000</v>
      </c>
      <c r="K13" s="970"/>
      <c r="L13" s="964">
        <v>5000</v>
      </c>
      <c r="M13" s="972"/>
      <c r="N13" s="1073">
        <f t="shared" si="2"/>
        <v>0</v>
      </c>
      <c r="O13" s="639"/>
    </row>
    <row r="14" spans="1:15" ht="24.95" customHeight="1">
      <c r="A14" s="14"/>
      <c r="B14" s="16" t="s">
        <v>1448</v>
      </c>
      <c r="C14" s="120" t="s">
        <v>1449</v>
      </c>
      <c r="D14" s="964">
        <v>0</v>
      </c>
      <c r="E14" s="970"/>
      <c r="F14" s="964">
        <v>1993</v>
      </c>
      <c r="G14" s="972"/>
      <c r="H14" s="964"/>
      <c r="I14" s="972"/>
      <c r="J14" s="964">
        <v>1993</v>
      </c>
      <c r="K14" s="970"/>
      <c r="L14" s="964">
        <v>1993</v>
      </c>
      <c r="M14" s="972"/>
      <c r="N14" s="1073">
        <f t="shared" si="2"/>
        <v>0</v>
      </c>
      <c r="O14" s="639"/>
    </row>
    <row r="15" spans="1:15" ht="24.95" customHeight="1">
      <c r="A15" s="14"/>
      <c r="B15" s="16" t="s">
        <v>1447</v>
      </c>
      <c r="C15" s="120" t="s">
        <v>1258</v>
      </c>
      <c r="D15" s="964">
        <v>5000</v>
      </c>
      <c r="E15" s="972"/>
      <c r="F15" s="964">
        <v>5000</v>
      </c>
      <c r="G15" s="972"/>
      <c r="H15" s="964"/>
      <c r="I15" s="972"/>
      <c r="J15" s="964">
        <v>5000</v>
      </c>
      <c r="K15" s="972"/>
      <c r="L15" s="964">
        <v>5000</v>
      </c>
      <c r="M15" s="972"/>
      <c r="N15" s="1073">
        <f t="shared" si="2"/>
        <v>0</v>
      </c>
      <c r="O15" s="639"/>
    </row>
    <row r="16" spans="1:15" ht="24.95" customHeight="1">
      <c r="A16" s="14"/>
      <c r="B16" s="16" t="s">
        <v>1458</v>
      </c>
      <c r="C16" s="120"/>
      <c r="D16" s="1139">
        <v>3031</v>
      </c>
      <c r="E16" s="638"/>
      <c r="F16" s="637"/>
      <c r="G16" s="638"/>
      <c r="H16" s="637"/>
      <c r="I16" s="638"/>
      <c r="J16" s="637"/>
      <c r="K16" s="638"/>
      <c r="L16" s="637"/>
      <c r="M16" s="638"/>
      <c r="N16" s="671"/>
      <c r="O16" s="639"/>
    </row>
    <row r="17" spans="1:16" ht="24.95" customHeight="1">
      <c r="A17" s="14"/>
      <c r="B17" s="15"/>
      <c r="C17" s="120"/>
      <c r="D17" s="637"/>
      <c r="E17" s="642"/>
      <c r="F17" s="637"/>
      <c r="G17" s="638"/>
      <c r="H17" s="637"/>
      <c r="I17" s="638"/>
      <c r="J17" s="637"/>
      <c r="K17" s="642"/>
      <c r="L17" s="637"/>
      <c r="M17" s="638"/>
      <c r="N17" s="637"/>
      <c r="O17" s="639"/>
    </row>
    <row r="18" spans="1:16" ht="24.95" customHeight="1">
      <c r="A18" s="14"/>
      <c r="B18" s="16"/>
      <c r="C18" s="120"/>
      <c r="D18" s="637"/>
      <c r="E18" s="642"/>
      <c r="F18" s="637"/>
      <c r="G18" s="642"/>
      <c r="H18" s="637"/>
      <c r="I18" s="638"/>
      <c r="J18" s="637"/>
      <c r="K18" s="642"/>
      <c r="L18" s="637"/>
      <c r="M18" s="638"/>
      <c r="N18" s="637"/>
      <c r="O18" s="639"/>
    </row>
    <row r="19" spans="1:16" ht="24.95" customHeight="1">
      <c r="A19" s="14"/>
      <c r="B19" s="139"/>
      <c r="C19" s="120"/>
      <c r="D19" s="637"/>
      <c r="E19" s="642"/>
      <c r="F19" s="637"/>
      <c r="G19" s="642"/>
      <c r="H19" s="637"/>
      <c r="I19" s="638"/>
      <c r="J19" s="637"/>
      <c r="K19" s="642"/>
      <c r="L19" s="637"/>
      <c r="M19" s="638"/>
      <c r="N19" s="637"/>
      <c r="O19" s="639"/>
    </row>
    <row r="20" spans="1:16" ht="24.95" customHeight="1">
      <c r="A20" s="14"/>
      <c r="B20" s="15"/>
      <c r="C20" s="120"/>
      <c r="D20" s="637"/>
      <c r="E20" s="642"/>
      <c r="F20" s="637"/>
      <c r="G20" s="642"/>
      <c r="H20" s="637"/>
      <c r="I20" s="638"/>
      <c r="J20" s="637"/>
      <c r="K20" s="642"/>
      <c r="L20" s="637"/>
      <c r="M20" s="638"/>
      <c r="N20" s="637"/>
      <c r="O20" s="639"/>
      <c r="P20" s="140"/>
    </row>
    <row r="21" spans="1:16" ht="24.95" customHeight="1">
      <c r="A21" s="14"/>
      <c r="B21" s="15"/>
      <c r="C21" s="148"/>
      <c r="D21" s="637"/>
      <c r="E21" s="642"/>
      <c r="F21" s="637"/>
      <c r="G21" s="642"/>
      <c r="H21" s="637"/>
      <c r="I21" s="638"/>
      <c r="J21" s="637"/>
      <c r="K21" s="642"/>
      <c r="L21" s="637"/>
      <c r="M21" s="638"/>
      <c r="N21" s="637"/>
      <c r="O21" s="639"/>
      <c r="P21" s="140"/>
    </row>
    <row r="22" spans="1:16" ht="24.95" customHeight="1">
      <c r="A22" s="14"/>
      <c r="B22" s="15"/>
      <c r="C22" s="120"/>
      <c r="D22" s="637"/>
      <c r="E22" s="642"/>
      <c r="F22" s="637"/>
      <c r="G22" s="642"/>
      <c r="H22" s="637"/>
      <c r="I22" s="638"/>
      <c r="J22" s="637"/>
      <c r="K22" s="642"/>
      <c r="L22" s="637"/>
      <c r="M22" s="638"/>
      <c r="N22" s="637"/>
      <c r="O22" s="639"/>
    </row>
    <row r="23" spans="1:16" ht="24.95" customHeight="1" thickBot="1">
      <c r="A23" s="2"/>
      <c r="B23" s="18"/>
      <c r="C23" s="18"/>
      <c r="D23" s="644"/>
      <c r="E23" s="645"/>
      <c r="F23" s="644"/>
      <c r="G23" s="645"/>
      <c r="H23" s="644"/>
      <c r="I23" s="645"/>
      <c r="J23" s="644"/>
      <c r="K23" s="645"/>
      <c r="L23" s="644"/>
      <c r="M23" s="645"/>
      <c r="N23" s="644"/>
      <c r="O23" s="646"/>
    </row>
    <row r="24" spans="1:16" ht="24.95" customHeight="1" thickTop="1">
      <c r="F24" s="108" t="s">
        <v>161</v>
      </c>
    </row>
    <row r="25" spans="1:16" ht="24.95" customHeight="1"/>
    <row r="26" spans="1:16" ht="24.95" customHeight="1">
      <c r="D26" s="682">
        <f>SUM(D7:D21)</f>
        <v>40192</v>
      </c>
      <c r="E26" s="682"/>
      <c r="F26" s="682">
        <f>SUM(F7:F21)</f>
        <v>42388</v>
      </c>
      <c r="G26" s="682"/>
      <c r="H26" s="682">
        <f>SUM(H7:H21)</f>
        <v>0</v>
      </c>
      <c r="I26" s="682"/>
      <c r="J26" s="682">
        <f>SUM(J7:J21)</f>
        <v>42388</v>
      </c>
      <c r="K26" s="682"/>
      <c r="L26" s="682">
        <f>SUM(L7:L21)</f>
        <v>42388</v>
      </c>
      <c r="M26" s="682"/>
      <c r="N26" s="682">
        <f>SUM(N7:N21)</f>
        <v>0</v>
      </c>
    </row>
    <row r="27" spans="1:16" ht="24.95" customHeight="1">
      <c r="C27" s="131" t="s">
        <v>960</v>
      </c>
      <c r="D27" s="682">
        <v>0</v>
      </c>
      <c r="E27" s="682"/>
      <c r="F27" s="682">
        <v>0</v>
      </c>
      <c r="G27" s="682"/>
      <c r="H27" s="682">
        <v>0</v>
      </c>
      <c r="I27" s="682"/>
      <c r="J27" s="682">
        <v>0</v>
      </c>
      <c r="K27" s="682"/>
      <c r="L27" s="682">
        <v>0</v>
      </c>
      <c r="M27" s="682"/>
      <c r="N27" s="682">
        <v>0</v>
      </c>
    </row>
    <row r="28" spans="1:16" ht="24.95" customHeight="1">
      <c r="C28" s="131" t="s">
        <v>961</v>
      </c>
      <c r="D28" s="682">
        <f>D8+D9+D10+D11+D12+D13+D14</f>
        <v>32161</v>
      </c>
      <c r="E28" s="682"/>
      <c r="F28" s="682">
        <f>F8+F9+F10+F11+F12+F13+F14</f>
        <v>37388</v>
      </c>
      <c r="G28" s="682"/>
      <c r="H28" s="682">
        <f>H8+H9+H10+H11+H12+H13+H14</f>
        <v>0</v>
      </c>
      <c r="I28" s="682"/>
      <c r="J28" s="682">
        <f>J8+J9+J10+J11+J12+J13+J14</f>
        <v>37388</v>
      </c>
      <c r="K28" s="682"/>
      <c r="L28" s="682">
        <f>L8+L9+L10+L11+L12+L13+L14</f>
        <v>37388</v>
      </c>
      <c r="M28" s="682"/>
      <c r="N28" s="682">
        <f>N8+N9+N10+N11+N12+N13+N14</f>
        <v>0</v>
      </c>
    </row>
    <row r="29" spans="1:16" ht="24.95" customHeight="1">
      <c r="D29" s="682">
        <f>D26-D27-D28</f>
        <v>8031</v>
      </c>
      <c r="E29" s="682"/>
      <c r="F29" s="682">
        <f>F26-F27-F28</f>
        <v>5000</v>
      </c>
      <c r="G29" s="682"/>
      <c r="H29" s="682">
        <f>H26-H27-H28</f>
        <v>0</v>
      </c>
      <c r="I29" s="682"/>
      <c r="J29" s="682">
        <f>J26-J27-J28</f>
        <v>5000</v>
      </c>
      <c r="K29" s="682"/>
      <c r="L29" s="682">
        <f>L26-L27-L28</f>
        <v>5000</v>
      </c>
      <c r="M29" s="682"/>
      <c r="N29" s="682">
        <f>N26-N27-N28</f>
        <v>0</v>
      </c>
    </row>
    <row r="30" spans="1:16" ht="24.95" customHeight="1"/>
    <row r="31" spans="1:16" ht="24.95" customHeight="1"/>
    <row r="32" spans="1:16" ht="24.95" customHeight="1"/>
    <row r="33" ht="24.95" customHeight="1"/>
    <row r="41" ht="12" customHeight="1"/>
    <row r="42" ht="12.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42" ht="24.95" customHeight="1"/>
    <row r="143" ht="24.95" customHeight="1"/>
    <row r="144" ht="12" customHeight="1"/>
    <row r="145" ht="12.95" customHeight="1"/>
    <row r="146" ht="12" customHeight="1"/>
    <row r="147" ht="12.95" customHeight="1"/>
    <row r="148" ht="24.95" customHeight="1"/>
    <row r="149" ht="24.95" customHeight="1"/>
    <row r="150" ht="24.95" customHeight="1"/>
    <row r="151" ht="24.95" customHeight="1"/>
    <row r="152" ht="24.95" customHeight="1"/>
    <row r="153" ht="24.95" customHeight="1"/>
    <row r="154" ht="24.95" customHeight="1"/>
    <row r="155" ht="12" customHeight="1"/>
    <row r="156" ht="12.95" customHeight="1"/>
    <row r="157" ht="24.95" customHeight="1"/>
    <row r="158" ht="12" customHeight="1"/>
    <row r="159" ht="12.95" customHeight="1"/>
    <row r="160" ht="24.95" customHeight="1"/>
    <row r="161" ht="12" customHeight="1"/>
    <row r="162" ht="12.95" customHeight="1"/>
    <row r="163" ht="24.95" customHeight="1"/>
    <row r="164" ht="12" customHeight="1"/>
    <row r="165" ht="12.95" customHeight="1"/>
    <row r="173" ht="12" customHeight="1"/>
    <row r="174" ht="12.95" customHeight="1"/>
    <row r="175" ht="24.95" customHeight="1"/>
    <row r="176" ht="24.95" customHeight="1"/>
    <row r="177" ht="24.95" customHeight="1"/>
    <row r="178" ht="24.95" customHeight="1"/>
    <row r="179" ht="24.95" customHeight="1"/>
    <row r="180" ht="24.95" customHeight="1"/>
    <row r="185" ht="24.95" customHeight="1"/>
    <row r="186" ht="12" customHeight="1"/>
    <row r="187" ht="12.95" customHeight="1"/>
    <row r="188" ht="12" customHeight="1"/>
    <row r="189" ht="12.95" customHeight="1"/>
    <row r="190" ht="12" customHeight="1"/>
    <row r="191" ht="12.95" customHeight="1"/>
    <row r="192" ht="12" customHeight="1"/>
    <row r="193" ht="12.95" customHeight="1"/>
    <row r="194" ht="24.95" customHeight="1"/>
    <row r="195" ht="12" customHeight="1"/>
    <row r="196" ht="12.95" customHeight="1"/>
    <row r="197" ht="24.95" customHeight="1"/>
    <row r="198" ht="24.95" customHeight="1"/>
    <row r="369" ht="24.95" customHeight="1"/>
    <row r="370" ht="13.9" customHeight="1"/>
    <row r="371" ht="13.9"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24.95" customHeight="1"/>
    <row r="390" ht="24.95" customHeight="1"/>
    <row r="391" ht="24.95" customHeight="1"/>
    <row r="392" ht="24.95" customHeight="1"/>
    <row r="393" ht="24.95" customHeight="1"/>
    <row r="394" ht="24.95" customHeight="1"/>
    <row r="395" ht="24.95"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35"/>
  <sheetViews>
    <sheetView workbookViewId="0"/>
  </sheetViews>
  <sheetFormatPr defaultColWidth="9.77734375" defaultRowHeight="15"/>
  <cols>
    <col min="1" max="1" width="4.77734375" customWidth="1"/>
    <col min="2" max="2" width="36.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6" ht="24.95" customHeight="1" thickBot="1">
      <c r="A1" s="2"/>
      <c r="B1" s="3"/>
      <c r="C1" s="3"/>
      <c r="D1" s="4" t="s">
        <v>88</v>
      </c>
      <c r="E1" s="3"/>
      <c r="F1" s="3"/>
      <c r="G1" s="3"/>
      <c r="H1" s="3"/>
      <c r="I1" s="3"/>
      <c r="J1" s="3"/>
      <c r="K1" s="3"/>
      <c r="L1" s="3"/>
      <c r="M1" s="3"/>
      <c r="N1" s="3"/>
      <c r="O1" s="3"/>
    </row>
    <row r="2" spans="1:16" ht="24.95"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6" ht="16.5" customHeight="1" thickTop="1">
      <c r="A3" s="1"/>
      <c r="B3" s="6"/>
      <c r="C3" s="105" t="s">
        <v>697</v>
      </c>
      <c r="D3" s="10"/>
      <c r="E3" s="6"/>
      <c r="F3" s="10"/>
      <c r="G3" s="6"/>
      <c r="H3" s="1225" t="str">
        <f>forpastBy</f>
        <v>for 2016  By</v>
      </c>
      <c r="I3" s="1226"/>
      <c r="J3" s="1225" t="str">
        <f>totalpast</f>
        <v>Total for 2015</v>
      </c>
      <c r="K3" s="1226"/>
      <c r="L3" s="10"/>
      <c r="M3" s="6"/>
      <c r="N3" s="10"/>
      <c r="O3" s="11"/>
    </row>
    <row r="4" spans="1:16" ht="17.25" customHeight="1">
      <c r="A4" s="1"/>
      <c r="B4" s="21" t="s">
        <v>145</v>
      </c>
      <c r="C4" s="105"/>
      <c r="D4" s="10"/>
      <c r="E4" s="6"/>
      <c r="F4" s="10"/>
      <c r="G4" s="6"/>
      <c r="H4" s="1219" t="s">
        <v>92</v>
      </c>
      <c r="I4" s="1227"/>
      <c r="J4" s="1219" t="s">
        <v>93</v>
      </c>
      <c r="K4" s="1227"/>
      <c r="L4" s="1219" t="s">
        <v>94</v>
      </c>
      <c r="M4" s="1227"/>
      <c r="N4" s="1219" t="s">
        <v>95</v>
      </c>
      <c r="O4" s="1220"/>
    </row>
    <row r="5" spans="1:16" ht="17.25" customHeight="1"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6" ht="15.75" customHeight="1" thickTop="1">
      <c r="A6" s="1"/>
      <c r="B6" s="6" t="s">
        <v>159</v>
      </c>
      <c r="C6" s="22"/>
      <c r="D6" s="23"/>
      <c r="E6" s="22"/>
      <c r="F6" s="23"/>
      <c r="G6" s="22"/>
      <c r="H6" s="23"/>
      <c r="I6" s="22"/>
      <c r="J6" s="23"/>
      <c r="K6" s="22"/>
      <c r="L6" s="23"/>
      <c r="M6" s="22"/>
      <c r="N6" s="23"/>
      <c r="O6" s="24"/>
    </row>
    <row r="7" spans="1:16" ht="12.95" customHeight="1">
      <c r="A7" s="14"/>
      <c r="B7" s="25" t="s">
        <v>162</v>
      </c>
      <c r="C7" s="109" t="s">
        <v>108</v>
      </c>
      <c r="D7" s="110" t="s">
        <v>108</v>
      </c>
      <c r="E7" s="109" t="s">
        <v>108</v>
      </c>
      <c r="F7" s="110" t="s">
        <v>108</v>
      </c>
      <c r="G7" s="109" t="s">
        <v>108</v>
      </c>
      <c r="H7" s="110" t="s">
        <v>108</v>
      </c>
      <c r="I7" s="109" t="s">
        <v>108</v>
      </c>
      <c r="J7" s="110" t="s">
        <v>108</v>
      </c>
      <c r="K7" s="109" t="s">
        <v>108</v>
      </c>
      <c r="L7" s="110" t="s">
        <v>108</v>
      </c>
      <c r="M7" s="109" t="s">
        <v>108</v>
      </c>
      <c r="N7" s="110" t="s">
        <v>108</v>
      </c>
      <c r="O7" s="111" t="s">
        <v>108</v>
      </c>
    </row>
    <row r="8" spans="1:16" ht="24.95" customHeight="1">
      <c r="A8" s="14"/>
      <c r="B8" s="15"/>
      <c r="C8" s="15"/>
      <c r="D8" s="637"/>
      <c r="E8" s="638"/>
      <c r="F8" s="637"/>
      <c r="G8" s="638"/>
      <c r="H8" s="637"/>
      <c r="I8" s="638"/>
      <c r="J8" s="637"/>
      <c r="K8" s="638"/>
      <c r="L8" s="637"/>
      <c r="M8" s="638"/>
      <c r="N8" s="637"/>
      <c r="O8" s="639"/>
    </row>
    <row r="9" spans="1:16" ht="24.95" customHeight="1">
      <c r="A9" s="14"/>
      <c r="B9" s="15"/>
      <c r="C9" s="120"/>
      <c r="D9" s="637"/>
      <c r="E9" s="642"/>
      <c r="F9" s="637"/>
      <c r="G9" s="638"/>
      <c r="H9" s="637"/>
      <c r="I9" s="638"/>
      <c r="J9" s="637"/>
      <c r="K9" s="642"/>
      <c r="L9" s="637"/>
      <c r="M9" s="642"/>
      <c r="N9" s="637"/>
      <c r="O9" s="639"/>
    </row>
    <row r="10" spans="1:16" ht="24.95" customHeight="1">
      <c r="A10" s="14"/>
      <c r="B10" s="15"/>
      <c r="C10" s="120"/>
      <c r="D10" s="964"/>
      <c r="E10" s="970"/>
      <c r="F10" s="964"/>
      <c r="G10" s="972"/>
      <c r="H10" s="964"/>
      <c r="I10" s="972"/>
      <c r="J10" s="964"/>
      <c r="K10" s="970"/>
      <c r="L10" s="964"/>
      <c r="M10" s="970"/>
      <c r="N10" s="964"/>
      <c r="O10" s="1116"/>
      <c r="P10" s="976"/>
    </row>
    <row r="11" spans="1:16" ht="24.95" customHeight="1">
      <c r="A11" s="14"/>
      <c r="B11" s="15"/>
      <c r="C11" s="120"/>
      <c r="D11" s="964"/>
      <c r="E11" s="970"/>
      <c r="F11" s="964"/>
      <c r="G11" s="970"/>
      <c r="H11" s="964"/>
      <c r="I11" s="972"/>
      <c r="J11" s="964"/>
      <c r="K11" s="970"/>
      <c r="L11" s="964"/>
      <c r="M11" s="970"/>
      <c r="N11" s="964"/>
      <c r="O11" s="1117"/>
      <c r="P11" s="976"/>
    </row>
    <row r="12" spans="1:16" ht="24.95" customHeight="1">
      <c r="A12" s="14"/>
      <c r="B12" s="15"/>
      <c r="C12" s="120"/>
      <c r="D12" s="964"/>
      <c r="E12" s="970"/>
      <c r="F12" s="964"/>
      <c r="G12" s="972"/>
      <c r="H12" s="964"/>
      <c r="I12" s="972"/>
      <c r="J12" s="964"/>
      <c r="K12" s="970"/>
      <c r="L12" s="964"/>
      <c r="M12" s="970"/>
      <c r="N12" s="964"/>
      <c r="O12" s="1116"/>
      <c r="P12" s="976"/>
    </row>
    <row r="13" spans="1:16" ht="24.95" customHeight="1">
      <c r="A13" s="14"/>
      <c r="B13" s="15"/>
      <c r="C13" s="120"/>
      <c r="D13" s="964"/>
      <c r="E13" s="970"/>
      <c r="F13" s="964"/>
      <c r="G13" s="972"/>
      <c r="H13" s="964"/>
      <c r="I13" s="972"/>
      <c r="J13" s="964"/>
      <c r="K13" s="970"/>
      <c r="L13" s="964"/>
      <c r="M13" s="970"/>
      <c r="N13" s="964"/>
      <c r="O13" s="1116"/>
      <c r="P13" s="976"/>
    </row>
    <row r="14" spans="1:16" ht="24.95" customHeight="1">
      <c r="A14" s="14"/>
      <c r="B14" s="15"/>
      <c r="C14" s="120"/>
      <c r="D14" s="964"/>
      <c r="E14" s="972"/>
      <c r="F14" s="964"/>
      <c r="G14" s="972"/>
      <c r="H14" s="964"/>
      <c r="I14" s="972"/>
      <c r="J14" s="964"/>
      <c r="K14" s="970"/>
      <c r="L14" s="964"/>
      <c r="M14" s="970"/>
      <c r="N14" s="964"/>
      <c r="O14" s="1116"/>
      <c r="P14" s="976"/>
    </row>
    <row r="15" spans="1:16" ht="24.95" customHeight="1">
      <c r="A15" s="14"/>
      <c r="B15" s="15"/>
      <c r="C15" s="120"/>
      <c r="D15" s="964"/>
      <c r="E15" s="972"/>
      <c r="F15" s="964"/>
      <c r="G15" s="972"/>
      <c r="H15" s="964"/>
      <c r="I15" s="972"/>
      <c r="J15" s="964"/>
      <c r="K15" s="970"/>
      <c r="L15" s="964"/>
      <c r="M15" s="970"/>
      <c r="N15" s="964"/>
      <c r="O15" s="1116"/>
      <c r="P15" s="976"/>
    </row>
    <row r="16" spans="1:16" ht="24.95" customHeight="1">
      <c r="A16" s="14"/>
      <c r="B16" s="15"/>
      <c r="C16" s="120"/>
      <c r="D16" s="964"/>
      <c r="E16" s="972"/>
      <c r="F16" s="964"/>
      <c r="G16" s="972"/>
      <c r="H16" s="964"/>
      <c r="I16" s="972"/>
      <c r="J16" s="964"/>
      <c r="K16" s="972"/>
      <c r="L16" s="964"/>
      <c r="M16" s="972"/>
      <c r="N16" s="964"/>
      <c r="O16" s="1116"/>
      <c r="P16" s="976"/>
    </row>
    <row r="17" spans="1:16" ht="24.95" customHeight="1" thickBot="1">
      <c r="A17" s="14"/>
      <c r="B17" s="15"/>
      <c r="C17" s="15"/>
      <c r="D17" s="984"/>
      <c r="E17" s="1079"/>
      <c r="F17" s="984"/>
      <c r="G17" s="1079"/>
      <c r="H17" s="984"/>
      <c r="I17" s="1079"/>
      <c r="J17" s="984"/>
      <c r="K17" s="1079"/>
      <c r="L17" s="984"/>
      <c r="M17" s="1079"/>
      <c r="N17" s="984"/>
      <c r="O17" s="1118"/>
      <c r="P17" s="976"/>
    </row>
    <row r="18" spans="1:16" ht="12" customHeight="1">
      <c r="A18" s="1"/>
      <c r="B18" s="22" t="s">
        <v>163</v>
      </c>
      <c r="C18" s="22"/>
      <c r="D18" s="1077"/>
      <c r="E18" s="1076"/>
      <c r="F18" s="1077"/>
      <c r="G18" s="1076"/>
      <c r="H18" s="1077"/>
      <c r="I18" s="1076"/>
      <c r="J18" s="1077"/>
      <c r="K18" s="1076"/>
      <c r="L18" s="1077"/>
      <c r="M18" s="1076"/>
      <c r="N18" s="1077"/>
      <c r="O18" s="1119"/>
      <c r="P18" s="976"/>
    </row>
    <row r="19" spans="1:16" ht="18.75" customHeight="1" thickBot="1">
      <c r="A19" s="14"/>
      <c r="B19" s="15" t="s">
        <v>160</v>
      </c>
      <c r="C19" s="115" t="s">
        <v>309</v>
      </c>
      <c r="D19" s="984">
        <f>SUM(D8:D17)+SUM('24'!D8:D23)</f>
        <v>40192</v>
      </c>
      <c r="E19" s="1079"/>
      <c r="F19" s="1078">
        <f>SUM(F8:F17)+SUM('24'!F8:F23)</f>
        <v>42388</v>
      </c>
      <c r="G19" s="1079"/>
      <c r="H19" s="1078">
        <f>SUM(H8:H17)+SUM('24'!H8:H23)</f>
        <v>0</v>
      </c>
      <c r="I19" s="1079"/>
      <c r="J19" s="1078">
        <f>SUM(J8:J17)+SUM('24'!J8:J23)</f>
        <v>42388</v>
      </c>
      <c r="K19" s="1079"/>
      <c r="L19" s="1078">
        <f>SUM(L8:L17)+SUM('24'!L8:L23)</f>
        <v>42388</v>
      </c>
      <c r="M19" s="1079"/>
      <c r="N19" s="1078">
        <f>SUM(N8:N17)+SUM('24'!N8:N23)</f>
        <v>0</v>
      </c>
      <c r="O19" s="1118"/>
      <c r="P19" s="976"/>
    </row>
    <row r="20" spans="1:16" ht="24.95" customHeight="1" thickBot="1">
      <c r="A20" s="40"/>
      <c r="B20" s="27"/>
      <c r="C20" s="41"/>
      <c r="D20" s="984"/>
      <c r="E20" s="1079"/>
      <c r="F20" s="984"/>
      <c r="G20" s="1079"/>
      <c r="H20" s="984"/>
      <c r="I20" s="1079"/>
      <c r="J20" s="984"/>
      <c r="K20" s="1079"/>
      <c r="L20" s="984"/>
      <c r="M20" s="1079"/>
      <c r="N20" s="984"/>
      <c r="O20" s="1118"/>
      <c r="P20" s="976"/>
    </row>
    <row r="21" spans="1:16" ht="24.95" customHeight="1">
      <c r="A21" s="14" t="s">
        <v>164</v>
      </c>
      <c r="B21" s="15"/>
      <c r="C21" s="115" t="s">
        <v>310</v>
      </c>
      <c r="D21" s="964">
        <f>D19+'23'!D22+'20a'!D23</f>
        <v>2141246</v>
      </c>
      <c r="E21" s="972"/>
      <c r="F21" s="964">
        <f>F19+'23'!F22+'20a'!F23</f>
        <v>2000469</v>
      </c>
      <c r="G21" s="972"/>
      <c r="H21" s="964">
        <f>H19+'23'!H22+'20a'!H23</f>
        <v>0</v>
      </c>
      <c r="I21" s="972"/>
      <c r="J21" s="964">
        <f>J19+'23'!J22+'20a'!J23</f>
        <v>2015275</v>
      </c>
      <c r="K21" s="972"/>
      <c r="L21" s="964">
        <f>L19+'23'!L22+'20a'!L23</f>
        <v>1907397</v>
      </c>
      <c r="M21" s="972"/>
      <c r="N21" s="964">
        <f>N19+'23'!N22+'20a'!N23</f>
        <v>107878</v>
      </c>
      <c r="O21" s="1116"/>
      <c r="P21" s="976"/>
    </row>
    <row r="22" spans="1:16" ht="24.95" customHeight="1">
      <c r="A22" s="14" t="s">
        <v>123</v>
      </c>
      <c r="B22" s="15"/>
      <c r="C22" s="30"/>
      <c r="D22" s="964"/>
      <c r="E22" s="972"/>
      <c r="F22" s="964"/>
      <c r="G22" s="972"/>
      <c r="H22" s="964"/>
      <c r="I22" s="972"/>
      <c r="J22" s="964"/>
      <c r="K22" s="972"/>
      <c r="L22" s="964"/>
      <c r="M22" s="972"/>
      <c r="N22" s="964"/>
      <c r="O22" s="1116"/>
      <c r="P22" s="976"/>
    </row>
    <row r="23" spans="1:16" ht="24.95" customHeight="1">
      <c r="A23" s="14"/>
      <c r="B23" s="15" t="s">
        <v>103</v>
      </c>
      <c r="C23" s="115" t="s">
        <v>311</v>
      </c>
      <c r="D23" s="964">
        <v>0</v>
      </c>
      <c r="E23" s="972"/>
      <c r="F23" s="964">
        <v>0</v>
      </c>
      <c r="G23" s="972"/>
      <c r="H23" s="964">
        <v>0</v>
      </c>
      <c r="I23" s="972"/>
      <c r="J23" s="964">
        <v>0</v>
      </c>
      <c r="K23" s="972"/>
      <c r="L23" s="964">
        <v>0</v>
      </c>
      <c r="M23" s="972"/>
      <c r="N23" s="964">
        <v>0</v>
      </c>
      <c r="O23" s="1116"/>
      <c r="P23" s="976"/>
    </row>
    <row r="24" spans="1:16" ht="24.95" customHeight="1" thickBot="1">
      <c r="A24" s="2"/>
      <c r="B24" s="18" t="s">
        <v>100</v>
      </c>
      <c r="C24" s="153" t="s">
        <v>312</v>
      </c>
      <c r="D24" s="1072">
        <f>D19+'20a'!D23</f>
        <v>2141246</v>
      </c>
      <c r="E24" s="974"/>
      <c r="F24" s="1072">
        <f>F19+'20a'!F23</f>
        <v>2000469</v>
      </c>
      <c r="G24" s="974"/>
      <c r="H24" s="1072">
        <f>H19+'20a'!H23</f>
        <v>0</v>
      </c>
      <c r="I24" s="974"/>
      <c r="J24" s="1072">
        <f>J19+'20a'!J23</f>
        <v>2015275</v>
      </c>
      <c r="K24" s="974"/>
      <c r="L24" s="1072">
        <f>L19+'20a'!L23</f>
        <v>1907397</v>
      </c>
      <c r="M24" s="974"/>
      <c r="N24" s="1072">
        <f>N19+'20a'!N23</f>
        <v>107878</v>
      </c>
      <c r="O24" s="1120"/>
      <c r="P24" s="976"/>
    </row>
    <row r="25" spans="1:16" ht="15" customHeight="1" thickTop="1">
      <c r="F25" s="108" t="s">
        <v>165</v>
      </c>
    </row>
    <row r="27" spans="1:16">
      <c r="D27" s="682">
        <f>D21-D23-D24</f>
        <v>0</v>
      </c>
      <c r="E27" s="682"/>
      <c r="F27" s="682">
        <f t="shared" ref="F27:N27" si="0">F21-F23-F24</f>
        <v>0</v>
      </c>
      <c r="G27" s="682"/>
      <c r="H27" s="682">
        <f t="shared" si="0"/>
        <v>0</v>
      </c>
      <c r="I27" s="682"/>
      <c r="J27" s="682">
        <f t="shared" si="0"/>
        <v>0</v>
      </c>
      <c r="K27" s="682"/>
      <c r="L27" s="682">
        <f t="shared" si="0"/>
        <v>0</v>
      </c>
      <c r="M27" s="682"/>
      <c r="N27" s="682">
        <f t="shared" si="0"/>
        <v>0</v>
      </c>
    </row>
    <row r="28" spans="1:16">
      <c r="C28" s="131"/>
      <c r="D28" s="682"/>
      <c r="E28" s="682"/>
      <c r="F28" s="682"/>
      <c r="G28" s="682"/>
      <c r="H28" s="682"/>
      <c r="I28" s="682"/>
      <c r="J28" s="682"/>
      <c r="K28" s="682"/>
      <c r="L28" s="682"/>
      <c r="M28" s="682"/>
      <c r="N28" s="682"/>
    </row>
    <row r="29" spans="1:16">
      <c r="C29" s="131"/>
      <c r="D29" s="682"/>
      <c r="E29" s="682"/>
      <c r="F29" s="682"/>
      <c r="G29" s="682"/>
      <c r="H29" s="682"/>
      <c r="I29" s="682"/>
      <c r="J29" s="682"/>
      <c r="K29" s="682"/>
      <c r="L29" s="682"/>
      <c r="M29" s="682"/>
      <c r="N29" s="682"/>
    </row>
    <row r="30" spans="1:16">
      <c r="D30" s="682"/>
      <c r="E30" s="682"/>
      <c r="F30" s="682"/>
      <c r="G30" s="682"/>
      <c r="H30" s="682"/>
      <c r="I30" s="682"/>
      <c r="J30" s="682"/>
      <c r="K30" s="682"/>
      <c r="L30" s="682"/>
      <c r="M30" s="682"/>
      <c r="N30" s="682"/>
    </row>
    <row r="35" spans="3:3">
      <c r="C35" s="131"/>
    </row>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24"/>
  <sheetViews>
    <sheetView topLeftCell="A12" workbookViewId="0">
      <selection activeCell="D8" sqref="D8"/>
    </sheetView>
  </sheetViews>
  <sheetFormatPr defaultColWidth="9.77734375" defaultRowHeight="15"/>
  <cols>
    <col min="1" max="1" width="4.77734375" customWidth="1"/>
    <col min="2" max="2" width="36.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6" ht="24.95" customHeight="1" thickBot="1">
      <c r="A1" s="2"/>
      <c r="B1" s="3"/>
      <c r="C1" s="3"/>
      <c r="D1" s="4" t="s">
        <v>88</v>
      </c>
      <c r="E1" s="3"/>
      <c r="F1" s="3"/>
      <c r="G1" s="3"/>
      <c r="H1" s="3"/>
      <c r="I1" s="3"/>
      <c r="J1" s="3"/>
      <c r="K1" s="3"/>
      <c r="L1" s="3"/>
      <c r="M1" s="3"/>
      <c r="N1" s="3"/>
      <c r="O1" s="3"/>
    </row>
    <row r="2" spans="1:16" ht="24.95"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6" ht="18" customHeight="1" thickTop="1">
      <c r="A3" s="1"/>
      <c r="B3" s="6"/>
      <c r="C3" s="105" t="s">
        <v>697</v>
      </c>
      <c r="D3" s="10"/>
      <c r="E3" s="6"/>
      <c r="F3" s="10"/>
      <c r="G3" s="6"/>
      <c r="H3" s="1225" t="str">
        <f>forpastBy</f>
        <v>for 2016  By</v>
      </c>
      <c r="I3" s="1226"/>
      <c r="J3" s="1225" t="str">
        <f>totalpast</f>
        <v>Total for 2015</v>
      </c>
      <c r="K3" s="1226"/>
      <c r="L3" s="10"/>
      <c r="M3" s="6"/>
      <c r="N3" s="10"/>
      <c r="O3" s="11"/>
    </row>
    <row r="4" spans="1:16" ht="17.25" customHeight="1">
      <c r="A4" s="1"/>
      <c r="B4" s="7" t="s">
        <v>166</v>
      </c>
      <c r="C4" s="105"/>
      <c r="D4" s="10"/>
      <c r="E4" s="6"/>
      <c r="F4" s="10"/>
      <c r="G4" s="6"/>
      <c r="H4" s="1219" t="s">
        <v>92</v>
      </c>
      <c r="I4" s="1227"/>
      <c r="J4" s="1219" t="s">
        <v>93</v>
      </c>
      <c r="K4" s="1227"/>
      <c r="L4" s="1219" t="s">
        <v>94</v>
      </c>
      <c r="M4" s="1227"/>
      <c r="N4" s="1219" t="s">
        <v>95</v>
      </c>
      <c r="O4" s="1220"/>
    </row>
    <row r="5" spans="1:16" ht="18" customHeight="1"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6" ht="24.95" customHeight="1" thickTop="1">
      <c r="A6" s="14"/>
      <c r="B6" s="25" t="s">
        <v>167</v>
      </c>
      <c r="C6" s="151" t="s">
        <v>604</v>
      </c>
      <c r="D6" s="637"/>
      <c r="E6" s="638"/>
      <c r="F6" s="637"/>
      <c r="G6" s="638"/>
      <c r="H6" s="637"/>
      <c r="I6" s="638"/>
      <c r="J6" s="637"/>
      <c r="K6" s="638"/>
      <c r="L6" s="637"/>
      <c r="M6" s="638"/>
      <c r="N6" s="637"/>
      <c r="O6" s="639"/>
    </row>
    <row r="7" spans="1:16" ht="24.95" customHeight="1">
      <c r="A7" s="14"/>
      <c r="B7" s="25" t="s">
        <v>168</v>
      </c>
      <c r="C7" s="151" t="s">
        <v>605</v>
      </c>
      <c r="D7" s="964">
        <v>1100000</v>
      </c>
      <c r="E7" s="970"/>
      <c r="F7" s="964">
        <v>100000</v>
      </c>
      <c r="G7" s="970"/>
      <c r="H7" s="1061" t="s">
        <v>108</v>
      </c>
      <c r="I7" s="972" t="s">
        <v>169</v>
      </c>
      <c r="J7" s="964">
        <v>100000</v>
      </c>
      <c r="K7" s="972"/>
      <c r="L7" s="964">
        <v>100000</v>
      </c>
      <c r="M7" s="972"/>
      <c r="N7" s="964">
        <f>J7-L7</f>
        <v>0</v>
      </c>
      <c r="O7" s="1116"/>
      <c r="P7" s="976"/>
    </row>
    <row r="8" spans="1:16" ht="24.95" customHeight="1">
      <c r="A8" s="14"/>
      <c r="B8" s="15"/>
      <c r="C8" s="120"/>
      <c r="D8" s="964"/>
      <c r="E8" s="972"/>
      <c r="F8" s="964"/>
      <c r="G8" s="972"/>
      <c r="H8" s="964"/>
      <c r="I8" s="972"/>
      <c r="J8" s="964"/>
      <c r="K8" s="972"/>
      <c r="L8" s="964"/>
      <c r="M8" s="972"/>
      <c r="N8" s="964"/>
      <c r="O8" s="1116"/>
      <c r="P8" s="976"/>
    </row>
    <row r="9" spans="1:16" ht="24.95" customHeight="1">
      <c r="A9" s="14" t="s">
        <v>1268</v>
      </c>
      <c r="B9" s="15"/>
      <c r="C9" s="684" t="s">
        <v>1269</v>
      </c>
      <c r="D9" s="964">
        <v>0</v>
      </c>
      <c r="E9" s="970"/>
      <c r="F9" s="964">
        <v>0</v>
      </c>
      <c r="G9" s="970"/>
      <c r="H9" s="964"/>
      <c r="I9" s="972"/>
      <c r="J9" s="964">
        <v>0</v>
      </c>
      <c r="K9" s="970"/>
      <c r="L9" s="964">
        <v>0</v>
      </c>
      <c r="M9" s="972"/>
      <c r="N9" s="964">
        <f>J9-L9</f>
        <v>0</v>
      </c>
      <c r="O9" s="1116"/>
      <c r="P9" s="976"/>
    </row>
    <row r="10" spans="1:16" ht="24.95" customHeight="1">
      <c r="A10" s="14"/>
      <c r="B10" s="15"/>
      <c r="C10" s="120"/>
      <c r="D10" s="964"/>
      <c r="E10" s="970"/>
      <c r="F10" s="964"/>
      <c r="G10" s="970"/>
      <c r="H10" s="964"/>
      <c r="I10" s="972"/>
      <c r="J10" s="964"/>
      <c r="K10" s="970"/>
      <c r="L10" s="964"/>
      <c r="M10" s="972"/>
      <c r="N10" s="964"/>
      <c r="O10" s="1116"/>
      <c r="P10" s="976"/>
    </row>
    <row r="11" spans="1:16" ht="24.95" customHeight="1">
      <c r="A11" s="14"/>
      <c r="B11" s="15"/>
      <c r="C11" s="120"/>
      <c r="D11" s="964"/>
      <c r="E11" s="970"/>
      <c r="F11" s="964"/>
      <c r="G11" s="972"/>
      <c r="H11" s="964"/>
      <c r="I11" s="972"/>
      <c r="J11" s="964"/>
      <c r="K11" s="972"/>
      <c r="L11" s="964"/>
      <c r="M11" s="972"/>
      <c r="N11" s="964"/>
      <c r="O11" s="1116"/>
      <c r="P11" s="976"/>
    </row>
    <row r="12" spans="1:16" ht="24.95" customHeight="1">
      <c r="A12" s="14"/>
      <c r="B12" s="15"/>
      <c r="C12" s="120"/>
      <c r="D12" s="964"/>
      <c r="E12" s="972"/>
      <c r="F12" s="964"/>
      <c r="G12" s="972"/>
      <c r="H12" s="964"/>
      <c r="I12" s="972"/>
      <c r="J12" s="964"/>
      <c r="K12" s="972"/>
      <c r="L12" s="964"/>
      <c r="M12" s="972"/>
      <c r="N12" s="964"/>
      <c r="O12" s="1116"/>
      <c r="P12" s="976"/>
    </row>
    <row r="13" spans="1:16" ht="24.95" customHeight="1">
      <c r="A13" s="14"/>
      <c r="B13" s="15"/>
      <c r="C13" s="120"/>
      <c r="D13" s="964"/>
      <c r="E13" s="972"/>
      <c r="F13" s="964"/>
      <c r="G13" s="972"/>
      <c r="H13" s="964"/>
      <c r="I13" s="972"/>
      <c r="J13" s="964"/>
      <c r="K13" s="972"/>
      <c r="L13" s="964"/>
      <c r="M13" s="972"/>
      <c r="N13" s="964"/>
      <c r="O13" s="1116"/>
      <c r="P13" s="976"/>
    </row>
    <row r="14" spans="1:16" ht="24.95" customHeight="1">
      <c r="A14" s="14"/>
      <c r="B14" s="15"/>
      <c r="C14" s="120"/>
      <c r="D14" s="964"/>
      <c r="E14" s="972"/>
      <c r="F14" s="964"/>
      <c r="G14" s="972"/>
      <c r="H14" s="964"/>
      <c r="I14" s="972"/>
      <c r="J14" s="964"/>
      <c r="K14" s="972"/>
      <c r="L14" s="964"/>
      <c r="M14" s="972"/>
      <c r="N14" s="964"/>
      <c r="O14" s="1116"/>
      <c r="P14" s="976"/>
    </row>
    <row r="15" spans="1:16" ht="24.95" customHeight="1">
      <c r="A15" s="14"/>
      <c r="B15" s="15"/>
      <c r="C15" s="120"/>
      <c r="D15" s="964"/>
      <c r="E15" s="972"/>
      <c r="F15" s="964"/>
      <c r="G15" s="972"/>
      <c r="H15" s="964"/>
      <c r="I15" s="972"/>
      <c r="J15" s="964"/>
      <c r="K15" s="972"/>
      <c r="L15" s="964"/>
      <c r="M15" s="972"/>
      <c r="N15" s="964"/>
      <c r="O15" s="1116"/>
      <c r="P15" s="976"/>
    </row>
    <row r="16" spans="1:16" ht="24.95" customHeight="1">
      <c r="A16" s="14"/>
      <c r="B16" s="15"/>
      <c r="C16" s="120"/>
      <c r="D16" s="964"/>
      <c r="E16" s="972"/>
      <c r="F16" s="964"/>
      <c r="G16" s="972"/>
      <c r="H16" s="964"/>
      <c r="I16" s="972"/>
      <c r="J16" s="964"/>
      <c r="K16" s="972"/>
      <c r="L16" s="964"/>
      <c r="M16" s="972"/>
      <c r="N16" s="964"/>
      <c r="O16" s="1116"/>
      <c r="P16" s="976"/>
    </row>
    <row r="17" spans="1:16" ht="24.95" customHeight="1">
      <c r="A17" s="14"/>
      <c r="B17" s="15"/>
      <c r="C17" s="120"/>
      <c r="D17" s="964"/>
      <c r="E17" s="972"/>
      <c r="F17" s="964"/>
      <c r="G17" s="972"/>
      <c r="H17" s="964"/>
      <c r="I17" s="972"/>
      <c r="J17" s="964"/>
      <c r="K17" s="972"/>
      <c r="L17" s="964"/>
      <c r="M17" s="972"/>
      <c r="N17" s="964"/>
      <c r="O17" s="1116"/>
      <c r="P17" s="976"/>
    </row>
    <row r="18" spans="1:16" ht="24.95" customHeight="1">
      <c r="A18" s="29"/>
      <c r="B18" s="25"/>
      <c r="C18" s="115"/>
      <c r="D18" s="964"/>
      <c r="E18" s="972"/>
      <c r="F18" s="964"/>
      <c r="G18" s="972"/>
      <c r="H18" s="964"/>
      <c r="I18" s="972"/>
      <c r="J18" s="964"/>
      <c r="K18" s="972"/>
      <c r="L18" s="964"/>
      <c r="M18" s="972"/>
      <c r="N18" s="964"/>
      <c r="O18" s="1116"/>
      <c r="P18" s="976"/>
    </row>
    <row r="19" spans="1:16" ht="24.95" customHeight="1">
      <c r="A19" s="29"/>
      <c r="B19" s="25"/>
      <c r="C19" s="115"/>
      <c r="D19" s="964"/>
      <c r="E19" s="972"/>
      <c r="F19" s="964"/>
      <c r="G19" s="972"/>
      <c r="H19" s="964"/>
      <c r="I19" s="972"/>
      <c r="J19" s="964"/>
      <c r="K19" s="972"/>
      <c r="L19" s="964"/>
      <c r="M19" s="972"/>
      <c r="N19" s="964"/>
      <c r="O19" s="1116"/>
      <c r="P19" s="976"/>
    </row>
    <row r="20" spans="1:16" ht="24.95" customHeight="1">
      <c r="A20" s="29"/>
      <c r="B20" s="25"/>
      <c r="C20" s="30"/>
      <c r="D20" s="964"/>
      <c r="E20" s="972"/>
      <c r="F20" s="964"/>
      <c r="G20" s="972"/>
      <c r="H20" s="964"/>
      <c r="I20" s="972"/>
      <c r="J20" s="964"/>
      <c r="K20" s="972"/>
      <c r="L20" s="964"/>
      <c r="M20" s="972"/>
      <c r="N20" s="964"/>
      <c r="O20" s="1116"/>
      <c r="P20" s="976"/>
    </row>
    <row r="21" spans="1:16" ht="24.95" customHeight="1">
      <c r="A21" s="29"/>
      <c r="B21" s="25"/>
      <c r="C21" s="30"/>
      <c r="D21" s="964"/>
      <c r="E21" s="972"/>
      <c r="F21" s="964"/>
      <c r="G21" s="972"/>
      <c r="H21" s="964"/>
      <c r="I21" s="972"/>
      <c r="J21" s="964"/>
      <c r="K21" s="972"/>
      <c r="L21" s="964"/>
      <c r="M21" s="972"/>
      <c r="N21" s="964"/>
      <c r="O21" s="1116"/>
      <c r="P21" s="976"/>
    </row>
    <row r="22" spans="1:16" ht="24.95" customHeight="1">
      <c r="A22" s="29"/>
      <c r="B22" s="25"/>
      <c r="C22" s="30"/>
      <c r="D22" s="964"/>
      <c r="E22" s="972"/>
      <c r="F22" s="964"/>
      <c r="G22" s="972"/>
      <c r="H22" s="964"/>
      <c r="I22" s="972"/>
      <c r="J22" s="964"/>
      <c r="K22" s="972"/>
      <c r="L22" s="964"/>
      <c r="M22" s="972"/>
      <c r="N22" s="964"/>
      <c r="O22" s="1116"/>
      <c r="P22" s="976"/>
    </row>
    <row r="23" spans="1:16" ht="24.95" customHeight="1">
      <c r="A23" s="29"/>
      <c r="B23" s="25"/>
      <c r="C23" s="30"/>
      <c r="D23" s="964"/>
      <c r="E23" s="972"/>
      <c r="F23" s="964"/>
      <c r="G23" s="972"/>
      <c r="H23" s="964"/>
      <c r="I23" s="972"/>
      <c r="J23" s="964"/>
      <c r="K23" s="972"/>
      <c r="L23" s="964"/>
      <c r="M23" s="972"/>
      <c r="N23" s="964"/>
      <c r="O23" s="1116"/>
      <c r="P23" s="976"/>
    </row>
    <row r="24" spans="1:16" ht="15" customHeight="1">
      <c r="A24" s="10"/>
      <c r="B24" s="10"/>
      <c r="C24" s="39"/>
      <c r="F24" s="108" t="s">
        <v>170</v>
      </c>
    </row>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M449"/>
  <sheetViews>
    <sheetView topLeftCell="A15" workbookViewId="0"/>
  </sheetViews>
  <sheetFormatPr defaultColWidth="9.77734375" defaultRowHeight="15"/>
  <cols>
    <col min="1" max="1" width="4.77734375" customWidth="1"/>
    <col min="2" max="2" width="36.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4" max="24" width="9.88671875" bestFit="1"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4.95"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8" customHeight="1" thickTop="1">
      <c r="A3" s="1"/>
      <c r="B3" s="22"/>
      <c r="C3" s="105" t="s">
        <v>697</v>
      </c>
      <c r="D3" s="10"/>
      <c r="E3" s="6"/>
      <c r="F3" s="10"/>
      <c r="G3" s="6"/>
      <c r="H3" s="1225" t="str">
        <f>forpastBy</f>
        <v>for 2016  By</v>
      </c>
      <c r="I3" s="1226"/>
      <c r="J3" s="1225" t="str">
        <f>totalpast</f>
        <v>Total for 2015</v>
      </c>
      <c r="K3" s="1226"/>
      <c r="L3" s="10"/>
      <c r="M3" s="6"/>
      <c r="N3" s="10"/>
      <c r="O3" s="11"/>
    </row>
    <row r="4" spans="1:15" ht="16.5" customHeight="1">
      <c r="A4" s="1"/>
      <c r="B4" s="31" t="s">
        <v>166</v>
      </c>
      <c r="C4" s="105"/>
      <c r="D4" s="10"/>
      <c r="E4" s="6"/>
      <c r="F4" s="10"/>
      <c r="G4" s="6"/>
      <c r="H4" s="1219" t="s">
        <v>92</v>
      </c>
      <c r="I4" s="1227"/>
      <c r="J4" s="1219" t="s">
        <v>93</v>
      </c>
      <c r="K4" s="1227"/>
      <c r="L4" s="1219" t="s">
        <v>94</v>
      </c>
      <c r="M4" s="1227"/>
      <c r="N4" s="1219" t="s">
        <v>95</v>
      </c>
      <c r="O4" s="1220"/>
    </row>
    <row r="5" spans="1:15" ht="18" customHeight="1" thickBot="1">
      <c r="A5" s="2"/>
      <c r="B5" s="18"/>
      <c r="C5" s="107"/>
      <c r="D5" s="1217" t="str">
        <f>forcurrent</f>
        <v>for 2016</v>
      </c>
      <c r="E5" s="1218"/>
      <c r="F5" s="1215" t="str">
        <f>forpast</f>
        <v>for 2015</v>
      </c>
      <c r="G5" s="1216"/>
      <c r="H5" s="1215" t="s">
        <v>96</v>
      </c>
      <c r="I5" s="1216"/>
      <c r="J5" s="1215" t="s">
        <v>97</v>
      </c>
      <c r="K5" s="1216"/>
      <c r="L5" s="1215" t="s">
        <v>98</v>
      </c>
      <c r="M5" s="1216"/>
      <c r="N5" s="3"/>
      <c r="O5" s="9"/>
    </row>
    <row r="6" spans="1:15" ht="24.95" customHeight="1" thickTop="1">
      <c r="A6" s="14"/>
      <c r="B6" s="15"/>
      <c r="C6" s="120"/>
      <c r="D6" s="16"/>
      <c r="E6" s="15"/>
      <c r="F6" s="16"/>
      <c r="G6" s="15"/>
      <c r="H6" s="16"/>
      <c r="I6" s="15"/>
      <c r="J6" s="16"/>
      <c r="K6" s="15"/>
      <c r="L6" s="16"/>
      <c r="M6" s="15"/>
      <c r="N6" s="16"/>
      <c r="O6" s="17"/>
    </row>
    <row r="7" spans="1:15" ht="24.95" customHeight="1">
      <c r="A7" s="14"/>
      <c r="B7" s="15"/>
      <c r="C7" s="120"/>
      <c r="D7" s="16"/>
      <c r="E7" s="15"/>
      <c r="F7" s="16"/>
      <c r="G7" s="15"/>
      <c r="H7" s="16"/>
      <c r="I7" s="15"/>
      <c r="J7" s="16"/>
      <c r="K7" s="15"/>
      <c r="L7" s="16"/>
      <c r="M7" s="15"/>
      <c r="N7" s="16"/>
      <c r="O7" s="17"/>
    </row>
    <row r="8" spans="1:15" ht="24.95" customHeight="1">
      <c r="A8" s="14"/>
      <c r="B8" s="15"/>
      <c r="C8" s="120"/>
      <c r="D8" s="16"/>
      <c r="E8" s="15"/>
      <c r="F8" s="16"/>
      <c r="G8" s="15"/>
      <c r="H8" s="16"/>
      <c r="I8" s="15"/>
      <c r="J8" s="16"/>
      <c r="K8" s="15"/>
      <c r="L8" s="16"/>
      <c r="M8" s="15"/>
      <c r="N8" s="16"/>
      <c r="O8" s="17"/>
    </row>
    <row r="9" spans="1:15" ht="24.95" customHeight="1">
      <c r="A9" s="14"/>
      <c r="B9" s="15"/>
      <c r="C9" s="120"/>
      <c r="D9" s="16"/>
      <c r="E9" s="15"/>
      <c r="F9" s="16"/>
      <c r="G9" s="15"/>
      <c r="H9" s="16"/>
      <c r="I9" s="15"/>
      <c r="J9" s="16"/>
      <c r="K9" s="15"/>
      <c r="L9" s="16"/>
      <c r="M9" s="15"/>
      <c r="N9" s="16"/>
      <c r="O9" s="17"/>
    </row>
    <row r="10" spans="1:15" ht="24.95" customHeight="1" thickBot="1">
      <c r="A10" s="42" t="s">
        <v>171</v>
      </c>
      <c r="B10" s="27"/>
      <c r="C10" s="120" t="s">
        <v>267</v>
      </c>
      <c r="D10" s="110" t="s">
        <v>108</v>
      </c>
      <c r="E10" s="109" t="s">
        <v>108</v>
      </c>
      <c r="F10" s="110" t="s">
        <v>108</v>
      </c>
      <c r="G10" s="109" t="s">
        <v>108</v>
      </c>
      <c r="H10" s="110" t="s">
        <v>108</v>
      </c>
      <c r="I10" s="109" t="s">
        <v>108</v>
      </c>
      <c r="J10" s="110" t="s">
        <v>108</v>
      </c>
      <c r="K10" s="109" t="s">
        <v>108</v>
      </c>
      <c r="L10" s="110" t="s">
        <v>108</v>
      </c>
      <c r="M10" s="109" t="s">
        <v>108</v>
      </c>
      <c r="N10" s="110" t="s">
        <v>108</v>
      </c>
      <c r="O10" s="111" t="s">
        <v>108</v>
      </c>
    </row>
    <row r="11" spans="1:15" ht="24.95" customHeight="1">
      <c r="A11" s="14" t="s">
        <v>313</v>
      </c>
      <c r="B11" s="15"/>
      <c r="C11" s="158" t="s">
        <v>315</v>
      </c>
      <c r="D11" s="16"/>
      <c r="E11" s="15"/>
      <c r="F11" s="16"/>
      <c r="G11" s="15"/>
      <c r="H11" s="16"/>
      <c r="I11" s="15"/>
      <c r="J11" s="16"/>
      <c r="K11" s="15"/>
      <c r="L11" s="16"/>
      <c r="M11" s="15"/>
      <c r="N11" s="16"/>
      <c r="O11" s="17"/>
    </row>
    <row r="12" spans="1:15" ht="24.95" customHeight="1">
      <c r="A12" s="14"/>
      <c r="B12" s="15"/>
      <c r="C12" s="157"/>
      <c r="D12" s="16"/>
      <c r="E12" s="139"/>
      <c r="F12" s="16"/>
      <c r="G12" s="139"/>
      <c r="H12" s="16"/>
      <c r="I12" s="15"/>
      <c r="J12" s="16"/>
      <c r="K12" s="15"/>
      <c r="L12" s="16"/>
      <c r="M12" s="15"/>
      <c r="N12" s="16"/>
      <c r="O12" s="17"/>
    </row>
    <row r="13" spans="1:15" ht="24.95" customHeight="1">
      <c r="A13" s="14"/>
      <c r="B13" s="15"/>
      <c r="C13" s="157"/>
      <c r="D13" s="16"/>
      <c r="E13" s="139"/>
      <c r="F13" s="16"/>
      <c r="G13" s="139"/>
      <c r="H13" s="16"/>
      <c r="I13" s="15"/>
      <c r="J13" s="16"/>
      <c r="K13" s="15"/>
      <c r="L13" s="16"/>
      <c r="M13" s="15"/>
      <c r="N13" s="16"/>
      <c r="O13" s="17"/>
    </row>
    <row r="14" spans="1:15" ht="24.95" customHeight="1">
      <c r="A14" s="14"/>
      <c r="B14" s="15"/>
      <c r="C14" s="157"/>
      <c r="D14" s="16"/>
      <c r="E14" s="15"/>
      <c r="F14" s="16"/>
      <c r="G14" s="15"/>
      <c r="H14" s="16"/>
      <c r="I14" s="15"/>
      <c r="J14" s="16"/>
      <c r="K14" s="15"/>
      <c r="L14" s="16"/>
      <c r="M14" s="15"/>
      <c r="N14" s="16"/>
      <c r="O14" s="17"/>
    </row>
    <row r="15" spans="1:15" ht="24.95" customHeight="1">
      <c r="A15" s="14"/>
      <c r="B15" s="15"/>
      <c r="C15" s="115"/>
      <c r="D15" s="16"/>
      <c r="E15" s="139"/>
      <c r="F15" s="16"/>
      <c r="G15" s="15"/>
      <c r="H15" s="16"/>
      <c r="I15" s="15"/>
      <c r="J15" s="16"/>
      <c r="K15" s="139"/>
      <c r="L15" s="16"/>
      <c r="M15" s="139"/>
      <c r="N15" s="16"/>
      <c r="O15" s="141"/>
    </row>
    <row r="16" spans="1:15" ht="24.95" customHeight="1">
      <c r="A16" s="14"/>
      <c r="B16" s="15"/>
      <c r="C16" s="115"/>
      <c r="D16" s="16"/>
      <c r="E16" s="139"/>
      <c r="F16" s="16"/>
      <c r="G16" s="14"/>
      <c r="H16" s="479"/>
      <c r="I16" s="15"/>
      <c r="J16" s="16"/>
      <c r="K16" s="14"/>
      <c r="L16" s="479"/>
      <c r="M16" s="14"/>
      <c r="N16" s="479"/>
      <c r="O16" s="17"/>
    </row>
    <row r="17" spans="1:39" ht="24.95" customHeight="1">
      <c r="A17" s="14"/>
      <c r="B17" s="15"/>
      <c r="C17" s="115"/>
      <c r="D17" s="16"/>
      <c r="E17" s="15"/>
      <c r="F17" s="16"/>
      <c r="G17" s="15"/>
      <c r="H17" s="16"/>
      <c r="I17" s="15"/>
      <c r="J17" s="16"/>
      <c r="K17" s="139"/>
      <c r="L17" s="16"/>
      <c r="M17" s="15"/>
      <c r="N17" s="16"/>
      <c r="O17" s="17"/>
    </row>
    <row r="18" spans="1:39" ht="24.95" customHeight="1">
      <c r="A18" s="14"/>
      <c r="B18" s="15"/>
      <c r="C18" s="115"/>
      <c r="D18" s="16"/>
      <c r="E18" s="139"/>
      <c r="F18" s="16"/>
      <c r="G18" s="15"/>
      <c r="H18" s="16"/>
      <c r="I18" s="15"/>
      <c r="J18" s="16"/>
      <c r="K18" s="139"/>
      <c r="L18" s="16"/>
      <c r="M18" s="139"/>
      <c r="N18" s="16"/>
      <c r="O18" s="141"/>
    </row>
    <row r="19" spans="1:39" ht="24.95" customHeight="1">
      <c r="A19" s="14"/>
      <c r="B19" s="15"/>
      <c r="C19" s="115"/>
      <c r="D19" s="16"/>
      <c r="E19" s="15"/>
      <c r="F19" s="16"/>
      <c r="G19" s="15"/>
      <c r="H19" s="16"/>
      <c r="I19" s="15"/>
      <c r="J19" s="16"/>
      <c r="K19" s="15"/>
      <c r="L19" s="16"/>
      <c r="M19" s="15"/>
      <c r="N19" s="16"/>
      <c r="O19" s="17"/>
    </row>
    <row r="20" spans="1:39" ht="24.95" customHeight="1">
      <c r="A20" s="14"/>
      <c r="B20" s="15"/>
      <c r="C20" s="115"/>
      <c r="D20" s="16"/>
      <c r="E20" s="15"/>
      <c r="F20" s="16"/>
      <c r="G20" s="15"/>
      <c r="H20" s="16"/>
      <c r="I20" s="15"/>
      <c r="J20" s="16"/>
      <c r="K20" s="15"/>
      <c r="L20" s="16"/>
      <c r="M20" s="15"/>
      <c r="N20" s="16"/>
      <c r="O20" s="17"/>
    </row>
    <row r="21" spans="1:39" ht="24.95" customHeight="1">
      <c r="A21" s="14"/>
      <c r="B21" s="15"/>
      <c r="C21" s="151"/>
      <c r="D21" s="16"/>
      <c r="E21" s="15"/>
      <c r="F21" s="16"/>
      <c r="G21" s="15"/>
      <c r="H21" s="16"/>
      <c r="I21" s="15"/>
      <c r="J21" s="16"/>
      <c r="K21" s="15"/>
      <c r="L21" s="16"/>
      <c r="M21" s="15"/>
      <c r="N21" s="16"/>
      <c r="O21" s="17"/>
    </row>
    <row r="22" spans="1:39" ht="24.95" customHeight="1">
      <c r="A22" s="14"/>
      <c r="B22" s="15"/>
      <c r="C22" s="115"/>
      <c r="D22" s="16"/>
      <c r="E22" s="15"/>
      <c r="F22" s="16"/>
      <c r="G22" s="15"/>
      <c r="H22" s="16"/>
      <c r="I22" s="15"/>
      <c r="J22" s="16"/>
      <c r="K22" s="15"/>
      <c r="L22" s="16"/>
      <c r="M22" s="15"/>
      <c r="N22" s="16"/>
      <c r="O22" s="17"/>
    </row>
    <row r="23" spans="1:39" ht="24.95" customHeight="1" thickBot="1">
      <c r="A23" s="2" t="s">
        <v>172</v>
      </c>
      <c r="B23" s="18"/>
      <c r="C23" s="153" t="s">
        <v>314</v>
      </c>
      <c r="D23" s="973">
        <f>SUM(D6:D22)+SUM('26'!D6:D23)</f>
        <v>1100000</v>
      </c>
      <c r="E23" s="974"/>
      <c r="F23" s="1072">
        <f>SUM(F6:F22)+SUM('26'!F6:F23)</f>
        <v>100000</v>
      </c>
      <c r="G23" s="974"/>
      <c r="H23" s="1072">
        <f>SUM(H6:H22)+SUM('26'!H6:H23)</f>
        <v>0</v>
      </c>
      <c r="I23" s="974"/>
      <c r="J23" s="1072">
        <f>SUM(J6:J22)+SUM('26'!J6:J23)</f>
        <v>100000</v>
      </c>
      <c r="K23" s="974"/>
      <c r="L23" s="1072">
        <f>SUM(L6:L22)+SUM('26'!L6:L23)</f>
        <v>100000</v>
      </c>
      <c r="M23" s="974"/>
      <c r="N23" s="1072">
        <f>SUM(N6:N22)+SUM('26'!N6:N23)</f>
        <v>0</v>
      </c>
      <c r="O23" s="1120"/>
      <c r="P23" s="976"/>
      <c r="Q23" s="976"/>
      <c r="AM23">
        <f>SUM(AM1:AM22)+SUM('26'!AM6:AM23)</f>
        <v>0</v>
      </c>
    </row>
    <row r="24" spans="1:39" ht="15" customHeight="1" thickTop="1">
      <c r="F24" s="108" t="s">
        <v>173</v>
      </c>
    </row>
    <row r="25" spans="1:39" ht="24.95" customHeight="1"/>
    <row r="26" spans="1:39" ht="24.95" customHeight="1"/>
    <row r="27" spans="1:39" ht="24.95" customHeight="1"/>
    <row r="28" spans="1:39" ht="24.95" customHeight="1"/>
    <row r="29" spans="1:39" ht="24.95" customHeight="1"/>
    <row r="30" spans="1:39" ht="24.95" customHeight="1"/>
    <row r="31" spans="1:39" ht="24.95" customHeight="1"/>
    <row r="32" spans="1:39" ht="24.95" customHeight="1"/>
    <row r="33" ht="24.95" customHeight="1"/>
    <row r="34" ht="24.95" customHeight="1"/>
    <row r="35" ht="24.95" customHeight="1"/>
    <row r="36" ht="24.95" customHeight="1"/>
    <row r="37" ht="24.95" customHeight="1"/>
    <row r="38" ht="24.95" customHeight="1"/>
    <row r="39" ht="24.95" customHeight="1"/>
    <row r="47" ht="12" customHeight="1"/>
    <row r="48" ht="12.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8" ht="24.95" customHeight="1"/>
    <row r="149" ht="24.95" customHeight="1"/>
    <row r="150" ht="12" customHeight="1"/>
    <row r="151" ht="12.95" customHeight="1"/>
    <row r="152" ht="12" customHeight="1"/>
    <row r="153" ht="12.95" customHeight="1"/>
    <row r="154" ht="24.95" customHeight="1"/>
    <row r="155" ht="24.95" customHeight="1"/>
    <row r="156" ht="24.95" customHeight="1"/>
    <row r="157" ht="24.95" customHeight="1"/>
    <row r="158" ht="24.95" customHeight="1"/>
    <row r="159" ht="24.95" customHeight="1"/>
    <row r="160" ht="24.95" customHeight="1"/>
    <row r="161" ht="12" customHeight="1"/>
    <row r="162" ht="12.95" customHeight="1"/>
    <row r="163" ht="24.95" customHeight="1"/>
    <row r="164" ht="12" customHeight="1"/>
    <row r="165" ht="12.95" customHeight="1"/>
    <row r="166" ht="24.95" customHeight="1"/>
    <row r="167" ht="12" customHeight="1"/>
    <row r="168" ht="12.95" customHeight="1"/>
    <row r="169" ht="24.95" customHeight="1"/>
    <row r="170" ht="12" customHeight="1"/>
    <row r="171" ht="12.95" customHeight="1"/>
    <row r="179" ht="12" customHeight="1"/>
    <row r="180" ht="12.95" customHeight="1"/>
    <row r="181" ht="24.95" customHeight="1"/>
    <row r="182" ht="24.95" customHeight="1"/>
    <row r="183" ht="24.95" customHeight="1"/>
    <row r="184" ht="24.95" customHeight="1"/>
    <row r="185" ht="24.95" customHeight="1"/>
    <row r="186" ht="24.95" customHeight="1"/>
    <row r="191" ht="24.95" customHeight="1"/>
    <row r="192" ht="12" customHeight="1"/>
    <row r="193" ht="12.95" customHeight="1"/>
    <row r="194" ht="12" customHeight="1"/>
    <row r="195" ht="12.95" customHeight="1"/>
    <row r="196" ht="12" customHeight="1"/>
    <row r="197" ht="12.95" customHeight="1"/>
    <row r="198" ht="12" customHeight="1"/>
    <row r="199" ht="12.95" customHeight="1"/>
    <row r="200" ht="24.95" customHeight="1"/>
    <row r="201" ht="12" customHeight="1"/>
    <row r="202" ht="12.95" customHeight="1"/>
    <row r="203" ht="24.95" customHeight="1"/>
    <row r="204" ht="24.95" customHeight="1"/>
    <row r="375" ht="24.95" customHeight="1"/>
    <row r="376" ht="13.9" customHeight="1"/>
    <row r="377" ht="13.9"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24.95" customHeight="1"/>
    <row r="390" ht="24.95" customHeight="1"/>
    <row r="391" ht="24.95" customHeight="1"/>
    <row r="392" ht="24.95" customHeight="1"/>
    <row r="393" ht="24.95" customHeight="1"/>
    <row r="394" ht="24.95" customHeight="1"/>
    <row r="395" ht="24.95"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24.9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4" orientation="landscape"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110"/>
  <sheetViews>
    <sheetView topLeftCell="A10" workbookViewId="0">
      <selection activeCell="D15" sqref="D15"/>
    </sheetView>
  </sheetViews>
  <sheetFormatPr defaultColWidth="9.77734375" defaultRowHeight="15"/>
  <cols>
    <col min="1" max="1" width="2" customWidth="1"/>
    <col min="2" max="2" width="43.21875" customWidth="1"/>
    <col min="3" max="3" width="8"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0" max="20" width="10.5546875" bestFit="1" customWidth="1"/>
    <col min="28" max="28" width="2.77734375" customWidth="1"/>
    <col min="30" max="30" width="2.77734375" customWidth="1"/>
    <col min="32" max="32" width="2.77734375" customWidth="1"/>
    <col min="34" max="34" width="2.77734375" customWidth="1"/>
  </cols>
  <sheetData>
    <row r="1" spans="1:20" ht="24.95" customHeight="1" thickBot="1">
      <c r="A1" s="2"/>
      <c r="B1" s="3"/>
      <c r="C1" s="3"/>
      <c r="D1" s="4" t="s">
        <v>88</v>
      </c>
      <c r="E1" s="3"/>
      <c r="F1" s="3"/>
      <c r="G1" s="3"/>
      <c r="H1" s="3"/>
      <c r="I1" s="3"/>
      <c r="J1" s="3"/>
      <c r="K1" s="3"/>
      <c r="L1" s="3"/>
      <c r="M1" s="3"/>
      <c r="N1" s="3"/>
      <c r="O1" s="3"/>
    </row>
    <row r="2" spans="1:20" ht="24.95"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20" ht="17.25" customHeight="1" thickTop="1">
      <c r="A3" s="1"/>
      <c r="B3" s="22"/>
      <c r="C3" s="105" t="s">
        <v>697</v>
      </c>
      <c r="D3" s="10"/>
      <c r="E3" s="6"/>
      <c r="F3" s="10"/>
      <c r="G3" s="6"/>
      <c r="H3" s="1225" t="str">
        <f>forpastBy</f>
        <v>for 2016  By</v>
      </c>
      <c r="I3" s="1226"/>
      <c r="J3" s="1225" t="str">
        <f>totalpast</f>
        <v>Total for 2015</v>
      </c>
      <c r="K3" s="1226"/>
      <c r="L3" s="10"/>
      <c r="M3" s="6"/>
      <c r="N3" s="10"/>
      <c r="O3" s="11"/>
    </row>
    <row r="4" spans="1:20" ht="18" customHeight="1">
      <c r="A4" s="1"/>
      <c r="B4" s="34" t="s">
        <v>174</v>
      </c>
      <c r="C4" s="105"/>
      <c r="D4" s="10"/>
      <c r="E4" s="6"/>
      <c r="F4" s="10"/>
      <c r="G4" s="6"/>
      <c r="H4" s="1219" t="s">
        <v>92</v>
      </c>
      <c r="I4" s="1227"/>
      <c r="J4" s="1219" t="s">
        <v>93</v>
      </c>
      <c r="K4" s="1227"/>
      <c r="L4" s="1219" t="s">
        <v>94</v>
      </c>
      <c r="M4" s="1227"/>
      <c r="N4" s="1219" t="s">
        <v>95</v>
      </c>
      <c r="O4" s="1220"/>
    </row>
    <row r="5" spans="1:20" ht="17.25" customHeight="1" thickBot="1">
      <c r="A5" s="455"/>
      <c r="B5" s="18"/>
      <c r="C5" s="107"/>
      <c r="D5" s="1217" t="str">
        <f>forcurrent</f>
        <v>for 2016</v>
      </c>
      <c r="E5" s="1218"/>
      <c r="F5" s="1215" t="str">
        <f>forpast</f>
        <v>for 2015</v>
      </c>
      <c r="G5" s="1216"/>
      <c r="H5" s="1215" t="s">
        <v>96</v>
      </c>
      <c r="I5" s="1216"/>
      <c r="J5" s="1215" t="s">
        <v>97</v>
      </c>
      <c r="K5" s="1216"/>
      <c r="L5" s="1215" t="s">
        <v>98</v>
      </c>
      <c r="M5" s="1216"/>
      <c r="N5" s="3"/>
      <c r="O5" s="9"/>
    </row>
    <row r="6" spans="1:20" ht="24.95" customHeight="1" thickTop="1">
      <c r="A6" s="456"/>
      <c r="B6" s="15" t="s">
        <v>175</v>
      </c>
      <c r="C6" s="151" t="s">
        <v>606</v>
      </c>
      <c r="D6" s="964">
        <v>935000</v>
      </c>
      <c r="E6" s="972"/>
      <c r="F6" s="964">
        <v>905000</v>
      </c>
      <c r="G6" s="972"/>
      <c r="H6" s="964"/>
      <c r="I6" s="972"/>
      <c r="J6" s="964">
        <v>905000</v>
      </c>
      <c r="K6" s="972"/>
      <c r="L6" s="964">
        <v>905000</v>
      </c>
      <c r="M6" s="972"/>
      <c r="N6" s="1121" t="s">
        <v>108</v>
      </c>
      <c r="O6" s="1122" t="s">
        <v>108</v>
      </c>
    </row>
    <row r="7" spans="1:20" ht="24.95" customHeight="1">
      <c r="A7" s="457"/>
      <c r="B7" s="459" t="s">
        <v>176</v>
      </c>
      <c r="C7" s="151" t="s">
        <v>607</v>
      </c>
      <c r="D7" s="964">
        <v>454000</v>
      </c>
      <c r="E7" s="972"/>
      <c r="F7" s="964">
        <v>950000</v>
      </c>
      <c r="G7" s="970"/>
      <c r="H7" s="964"/>
      <c r="I7" s="972"/>
      <c r="J7" s="964">
        <v>950000</v>
      </c>
      <c r="K7" s="972"/>
      <c r="L7" s="964">
        <v>450000</v>
      </c>
      <c r="M7" s="972"/>
      <c r="N7" s="1121" t="s">
        <v>108</v>
      </c>
      <c r="O7" s="1122" t="s">
        <v>108</v>
      </c>
    </row>
    <row r="8" spans="1:20" ht="24.95" customHeight="1">
      <c r="A8" s="456"/>
      <c r="B8" s="15" t="s">
        <v>177</v>
      </c>
      <c r="C8" s="151" t="s">
        <v>608</v>
      </c>
      <c r="D8" s="964">
        <v>230963</v>
      </c>
      <c r="E8" s="972"/>
      <c r="F8" s="964">
        <v>261703</v>
      </c>
      <c r="G8" s="972"/>
      <c r="H8" s="964"/>
      <c r="I8" s="972"/>
      <c r="J8" s="964">
        <v>261967</v>
      </c>
      <c r="K8" s="972"/>
      <c r="L8" s="964">
        <v>261967</v>
      </c>
      <c r="M8" s="972"/>
      <c r="N8" s="1121" t="s">
        <v>108</v>
      </c>
      <c r="O8" s="1122" t="s">
        <v>108</v>
      </c>
    </row>
    <row r="9" spans="1:20" ht="24.95" customHeight="1">
      <c r="A9" s="456"/>
      <c r="B9" s="15" t="s">
        <v>178</v>
      </c>
      <c r="C9" s="151" t="s">
        <v>609</v>
      </c>
      <c r="D9" s="964">
        <v>15443</v>
      </c>
      <c r="E9" s="972"/>
      <c r="F9" s="964">
        <v>22000</v>
      </c>
      <c r="G9" s="970"/>
      <c r="H9" s="964"/>
      <c r="I9" s="972"/>
      <c r="J9" s="964">
        <v>22000</v>
      </c>
      <c r="K9" s="972"/>
      <c r="L9" s="964">
        <f>20859-2687</f>
        <v>18172</v>
      </c>
      <c r="M9" s="972"/>
      <c r="N9" s="1121" t="s">
        <v>108</v>
      </c>
      <c r="O9" s="1122" t="s">
        <v>108</v>
      </c>
    </row>
    <row r="10" spans="1:20" ht="24.95" customHeight="1">
      <c r="A10" s="458"/>
      <c r="B10" s="460" t="s">
        <v>179</v>
      </c>
      <c r="C10" s="115" t="s">
        <v>267</v>
      </c>
      <c r="D10" s="1061" t="s">
        <v>108</v>
      </c>
      <c r="E10" s="1062" t="s">
        <v>108</v>
      </c>
      <c r="F10" s="1061" t="s">
        <v>108</v>
      </c>
      <c r="G10" s="1062" t="s">
        <v>108</v>
      </c>
      <c r="H10" s="1061" t="s">
        <v>108</v>
      </c>
      <c r="I10" s="1062" t="s">
        <v>108</v>
      </c>
      <c r="J10" s="1061" t="s">
        <v>108</v>
      </c>
      <c r="K10" s="1062" t="s">
        <v>108</v>
      </c>
      <c r="L10" s="1061" t="s">
        <v>108</v>
      </c>
      <c r="M10" s="1062" t="s">
        <v>108</v>
      </c>
      <c r="N10" s="1121" t="s">
        <v>108</v>
      </c>
      <c r="O10" s="1122" t="s">
        <v>108</v>
      </c>
      <c r="T10" s="411"/>
    </row>
    <row r="11" spans="1:20" ht="24.95" customHeight="1">
      <c r="A11" s="457"/>
      <c r="B11" s="693" t="s">
        <v>180</v>
      </c>
      <c r="C11" s="151" t="s">
        <v>610</v>
      </c>
      <c r="D11" s="964">
        <v>47500</v>
      </c>
      <c r="E11" s="972"/>
      <c r="F11" s="964">
        <v>43064</v>
      </c>
      <c r="G11" s="972"/>
      <c r="H11" s="964"/>
      <c r="I11" s="972"/>
      <c r="J11" s="964">
        <v>43252</v>
      </c>
      <c r="K11" s="972"/>
      <c r="L11" s="964">
        <v>43252</v>
      </c>
      <c r="M11" s="972"/>
      <c r="N11" s="1121" t="s">
        <v>108</v>
      </c>
      <c r="O11" s="1122" t="s">
        <v>108</v>
      </c>
    </row>
    <row r="12" spans="1:20" ht="24.95" customHeight="1">
      <c r="A12" s="456"/>
      <c r="B12" s="15" t="s">
        <v>1259</v>
      </c>
      <c r="C12" s="151" t="s">
        <v>610</v>
      </c>
      <c r="D12" s="964">
        <v>143768</v>
      </c>
      <c r="E12" s="972"/>
      <c r="F12" s="964">
        <v>146030</v>
      </c>
      <c r="G12" s="972"/>
      <c r="H12" s="964"/>
      <c r="I12" s="972"/>
      <c r="J12" s="964">
        <v>146550</v>
      </c>
      <c r="K12" s="972"/>
      <c r="L12" s="964">
        <v>146550</v>
      </c>
      <c r="M12" s="972"/>
      <c r="N12" s="1121" t="s">
        <v>108</v>
      </c>
      <c r="O12" s="1122" t="s">
        <v>108</v>
      </c>
    </row>
    <row r="13" spans="1:20" ht="24.95" customHeight="1">
      <c r="A13" s="14"/>
      <c r="B13" s="15"/>
      <c r="C13" s="115"/>
      <c r="D13" s="964"/>
      <c r="E13" s="972"/>
      <c r="F13" s="964"/>
      <c r="G13" s="972"/>
      <c r="H13" s="964"/>
      <c r="I13" s="972"/>
      <c r="J13" s="964"/>
      <c r="K13" s="972"/>
      <c r="L13" s="964"/>
      <c r="M13" s="972"/>
      <c r="N13" s="1121" t="s">
        <v>108</v>
      </c>
      <c r="O13" s="1122" t="s">
        <v>108</v>
      </c>
    </row>
    <row r="14" spans="1:20" ht="24.95" customHeight="1">
      <c r="A14" s="14"/>
      <c r="B14" s="15" t="s">
        <v>1377</v>
      </c>
      <c r="C14" s="115"/>
      <c r="D14" s="964">
        <v>0</v>
      </c>
      <c r="E14" s="972"/>
      <c r="F14" s="964">
        <v>539136</v>
      </c>
      <c r="G14" s="972"/>
      <c r="H14" s="964"/>
      <c r="I14" s="972"/>
      <c r="J14" s="964">
        <v>539136</v>
      </c>
      <c r="K14" s="972"/>
      <c r="L14" s="964">
        <v>539136</v>
      </c>
      <c r="M14" s="972"/>
      <c r="N14" s="1121" t="s">
        <v>108</v>
      </c>
      <c r="O14" s="1122" t="s">
        <v>108</v>
      </c>
    </row>
    <row r="15" spans="1:20" ht="24.95" customHeight="1">
      <c r="A15" s="14"/>
      <c r="B15" s="983" t="s">
        <v>1378</v>
      </c>
      <c r="C15" s="115"/>
      <c r="D15" s="964">
        <v>0</v>
      </c>
      <c r="E15" s="972"/>
      <c r="F15" s="964">
        <v>2687</v>
      </c>
      <c r="G15" s="972"/>
      <c r="H15" s="964"/>
      <c r="I15" s="972"/>
      <c r="J15" s="964">
        <v>2687</v>
      </c>
      <c r="K15" s="972"/>
      <c r="L15" s="964">
        <v>2687</v>
      </c>
      <c r="M15" s="972"/>
      <c r="N15" s="1121" t="s">
        <v>108</v>
      </c>
      <c r="O15" s="1122" t="s">
        <v>108</v>
      </c>
    </row>
    <row r="16" spans="1:20" ht="24.95" customHeight="1">
      <c r="A16" s="14"/>
      <c r="B16" s="15"/>
      <c r="C16" s="115"/>
      <c r="D16" s="964"/>
      <c r="E16" s="972"/>
      <c r="F16" s="964"/>
      <c r="G16" s="972"/>
      <c r="H16" s="964"/>
      <c r="I16" s="972"/>
      <c r="J16" s="964"/>
      <c r="K16" s="972"/>
      <c r="L16" s="964"/>
      <c r="M16" s="972"/>
      <c r="N16" s="1121" t="s">
        <v>108</v>
      </c>
      <c r="O16" s="1122" t="s">
        <v>108</v>
      </c>
    </row>
    <row r="17" spans="1:15" ht="24.95" customHeight="1">
      <c r="A17" s="14"/>
      <c r="B17" s="591" t="s">
        <v>260</v>
      </c>
      <c r="C17" s="115" t="s">
        <v>316</v>
      </c>
      <c r="D17" s="964"/>
      <c r="E17" s="972"/>
      <c r="F17" s="964"/>
      <c r="G17" s="972"/>
      <c r="H17" s="964"/>
      <c r="I17" s="972"/>
      <c r="J17" s="964"/>
      <c r="K17" s="972"/>
      <c r="L17" s="964"/>
      <c r="M17" s="972"/>
      <c r="N17" s="1121" t="s">
        <v>108</v>
      </c>
      <c r="O17" s="1122" t="s">
        <v>108</v>
      </c>
    </row>
    <row r="18" spans="1:15" ht="24.95" customHeight="1">
      <c r="A18" s="14"/>
      <c r="B18" s="15"/>
      <c r="C18" s="115"/>
      <c r="D18" s="964"/>
      <c r="E18" s="972"/>
      <c r="F18" s="964"/>
      <c r="G18" s="972"/>
      <c r="H18" s="964"/>
      <c r="I18" s="972"/>
      <c r="J18" s="964"/>
      <c r="K18" s="972"/>
      <c r="L18" s="964"/>
      <c r="M18" s="972"/>
      <c r="N18" s="1121" t="s">
        <v>108</v>
      </c>
      <c r="O18" s="1122" t="s">
        <v>108</v>
      </c>
    </row>
    <row r="19" spans="1:15" ht="24.95" customHeight="1">
      <c r="A19" s="14"/>
      <c r="B19" s="15"/>
      <c r="C19" s="115"/>
      <c r="D19" s="964"/>
      <c r="E19" s="972"/>
      <c r="F19" s="964"/>
      <c r="G19" s="972"/>
      <c r="H19" s="964"/>
      <c r="I19" s="972"/>
      <c r="J19" s="964"/>
      <c r="K19" s="972"/>
      <c r="L19" s="964"/>
      <c r="M19" s="972"/>
      <c r="N19" s="1121" t="s">
        <v>108</v>
      </c>
      <c r="O19" s="1122" t="s">
        <v>108</v>
      </c>
    </row>
    <row r="20" spans="1:15" ht="24.95" customHeight="1">
      <c r="A20" s="14"/>
      <c r="B20" s="143"/>
      <c r="C20" s="115"/>
      <c r="D20" s="964"/>
      <c r="E20" s="972"/>
      <c r="F20" s="964"/>
      <c r="G20" s="972"/>
      <c r="H20" s="964"/>
      <c r="I20" s="972"/>
      <c r="J20" s="964"/>
      <c r="K20" s="972"/>
      <c r="L20" s="964"/>
      <c r="M20" s="972"/>
      <c r="N20" s="1121" t="s">
        <v>108</v>
      </c>
      <c r="O20" s="1122" t="s">
        <v>108</v>
      </c>
    </row>
    <row r="21" spans="1:15" ht="24.95" customHeight="1">
      <c r="A21" s="14"/>
      <c r="B21" s="15"/>
      <c r="C21" s="115"/>
      <c r="D21" s="964"/>
      <c r="E21" s="972"/>
      <c r="F21" s="964"/>
      <c r="G21" s="972"/>
      <c r="H21" s="964"/>
      <c r="I21" s="972"/>
      <c r="J21" s="964"/>
      <c r="K21" s="972"/>
      <c r="L21" s="964"/>
      <c r="M21" s="972"/>
      <c r="N21" s="1121" t="s">
        <v>108</v>
      </c>
      <c r="O21" s="1122" t="s">
        <v>108</v>
      </c>
    </row>
    <row r="22" spans="1:15" ht="24.95" customHeight="1">
      <c r="A22" s="14"/>
      <c r="B22" s="15"/>
      <c r="C22" s="115"/>
      <c r="D22" s="964"/>
      <c r="E22" s="972"/>
      <c r="F22" s="964"/>
      <c r="G22" s="972"/>
      <c r="H22" s="964"/>
      <c r="I22" s="972"/>
      <c r="J22" s="964"/>
      <c r="K22" s="972"/>
      <c r="L22" s="964"/>
      <c r="M22" s="972"/>
      <c r="N22" s="1121" t="s">
        <v>108</v>
      </c>
      <c r="O22" s="1122" t="s">
        <v>108</v>
      </c>
    </row>
    <row r="23" spans="1:15" ht="24.95" customHeight="1" thickBot="1">
      <c r="A23" s="2" t="s">
        <v>181</v>
      </c>
      <c r="B23" s="18"/>
      <c r="C23" s="153" t="s">
        <v>317</v>
      </c>
      <c r="D23" s="973">
        <f>SUM(D6:D22)</f>
        <v>1826674</v>
      </c>
      <c r="E23" s="974"/>
      <c r="F23" s="1072">
        <f>SUM(F6:F22)</f>
        <v>2869620</v>
      </c>
      <c r="G23" s="974"/>
      <c r="H23" s="1072">
        <f>SUM(H6:H22)</f>
        <v>0</v>
      </c>
      <c r="I23" s="974"/>
      <c r="J23" s="1072">
        <f>SUM(J6:J22)</f>
        <v>2870592</v>
      </c>
      <c r="K23" s="974"/>
      <c r="L23" s="1072">
        <f>SUM(L6:L22)</f>
        <v>2366764</v>
      </c>
      <c r="M23" s="974"/>
      <c r="N23" s="1123" t="s">
        <v>108</v>
      </c>
      <c r="O23" s="1124" t="s">
        <v>108</v>
      </c>
    </row>
    <row r="24" spans="1:15" ht="15" customHeight="1" thickTop="1">
      <c r="A24" s="1"/>
      <c r="B24" s="1"/>
      <c r="C24" s="39"/>
      <c r="F24" s="108" t="s">
        <v>182</v>
      </c>
    </row>
    <row r="25" spans="1:15" ht="15" customHeight="1">
      <c r="A25" s="1"/>
      <c r="B25" s="1"/>
      <c r="C25" s="39"/>
    </row>
    <row r="36" ht="24.95" customHeight="1"/>
    <row r="37" ht="13.9" customHeight="1"/>
    <row r="38" ht="13.9"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2" orientation="landscape"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39"/>
  <sheetViews>
    <sheetView topLeftCell="A8" workbookViewId="0">
      <selection activeCell="D10" sqref="D10"/>
    </sheetView>
  </sheetViews>
  <sheetFormatPr defaultColWidth="9.77734375" defaultRowHeight="15"/>
  <cols>
    <col min="1" max="1" width="3.6640625" customWidth="1"/>
    <col min="2" max="2" width="39.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4.95" customHeight="1"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21.75" customHeight="1" thickTop="1">
      <c r="A3" s="1"/>
      <c r="B3" s="22"/>
      <c r="C3" s="105" t="s">
        <v>697</v>
      </c>
      <c r="D3" s="10"/>
      <c r="E3" s="6"/>
      <c r="F3" s="10"/>
      <c r="G3" s="6"/>
      <c r="H3" s="1225" t="str">
        <f>forpastBy</f>
        <v>for 2016  By</v>
      </c>
      <c r="I3" s="1226"/>
      <c r="J3" s="1225" t="str">
        <f>totalpast</f>
        <v>Total for 2015</v>
      </c>
      <c r="K3" s="1226"/>
      <c r="L3" s="10"/>
      <c r="M3" s="6"/>
      <c r="N3" s="10"/>
      <c r="O3" s="11"/>
    </row>
    <row r="4" spans="1:15" ht="17.25" customHeight="1">
      <c r="A4" s="1"/>
      <c r="B4" s="22" t="s">
        <v>183</v>
      </c>
      <c r="C4" s="105"/>
      <c r="D4" s="10"/>
      <c r="E4" s="6"/>
      <c r="F4" s="10"/>
      <c r="G4" s="6"/>
      <c r="H4" s="1219" t="s">
        <v>92</v>
      </c>
      <c r="I4" s="1227"/>
      <c r="J4" s="1219" t="s">
        <v>93</v>
      </c>
      <c r="K4" s="1227"/>
      <c r="L4" s="1219" t="s">
        <v>94</v>
      </c>
      <c r="M4" s="1227"/>
      <c r="N4" s="1219" t="s">
        <v>95</v>
      </c>
      <c r="O4" s="1220"/>
    </row>
    <row r="5" spans="1:15" ht="18.75" customHeight="1" thickBot="1">
      <c r="A5" s="2"/>
      <c r="B5" s="18" t="s">
        <v>184</v>
      </c>
      <c r="C5" s="107"/>
      <c r="D5" s="1217" t="str">
        <f>forcurrent</f>
        <v>for 2016</v>
      </c>
      <c r="E5" s="1218"/>
      <c r="F5" s="1215" t="str">
        <f>forpast</f>
        <v>for 2015</v>
      </c>
      <c r="G5" s="1216"/>
      <c r="H5" s="1215" t="s">
        <v>96</v>
      </c>
      <c r="I5" s="1216"/>
      <c r="J5" s="1215" t="s">
        <v>97</v>
      </c>
      <c r="K5" s="1216"/>
      <c r="L5" s="1215" t="s">
        <v>98</v>
      </c>
      <c r="M5" s="1216"/>
      <c r="N5" s="3"/>
      <c r="O5" s="9"/>
    </row>
    <row r="6" spans="1:15" ht="24.95" customHeight="1" thickTop="1">
      <c r="A6" s="29"/>
      <c r="B6" s="25" t="s">
        <v>185</v>
      </c>
      <c r="C6" s="115" t="s">
        <v>267</v>
      </c>
      <c r="D6" s="1121" t="s">
        <v>108</v>
      </c>
      <c r="E6" s="1125" t="s">
        <v>108</v>
      </c>
      <c r="F6" s="1121" t="s">
        <v>108</v>
      </c>
      <c r="G6" s="1125" t="s">
        <v>108</v>
      </c>
      <c r="H6" s="1121" t="s">
        <v>108</v>
      </c>
      <c r="I6" s="1125" t="s">
        <v>108</v>
      </c>
      <c r="J6" s="1121" t="s">
        <v>108</v>
      </c>
      <c r="K6" s="1125" t="s">
        <v>108</v>
      </c>
      <c r="L6" s="1121" t="s">
        <v>108</v>
      </c>
      <c r="M6" s="1125" t="s">
        <v>108</v>
      </c>
      <c r="N6" s="1121" t="s">
        <v>108</v>
      </c>
      <c r="O6" s="657" t="s">
        <v>108</v>
      </c>
    </row>
    <row r="7" spans="1:15" ht="24.95" customHeight="1">
      <c r="A7" s="14"/>
      <c r="B7" s="15" t="s">
        <v>186</v>
      </c>
      <c r="C7" s="151" t="s">
        <v>597</v>
      </c>
      <c r="D7" s="637"/>
      <c r="E7" s="642"/>
      <c r="F7" s="637"/>
      <c r="G7" s="642"/>
      <c r="H7" s="1121" t="s">
        <v>108</v>
      </c>
      <c r="I7" s="1125" t="s">
        <v>108</v>
      </c>
      <c r="J7" s="637"/>
      <c r="K7" s="638"/>
      <c r="L7" s="637"/>
      <c r="M7" s="638"/>
      <c r="N7" s="1121" t="s">
        <v>108</v>
      </c>
      <c r="O7" s="1122" t="s">
        <v>108</v>
      </c>
    </row>
    <row r="8" spans="1:15" ht="14.25" customHeight="1">
      <c r="A8" s="1"/>
      <c r="B8" s="22" t="s">
        <v>187</v>
      </c>
      <c r="C8" s="152"/>
      <c r="D8" s="1077"/>
      <c r="E8" s="1076"/>
      <c r="F8" s="1230">
        <v>14000</v>
      </c>
      <c r="G8" s="655"/>
      <c r="H8" s="1127"/>
      <c r="I8" s="1131"/>
      <c r="J8" s="1230">
        <v>14000</v>
      </c>
      <c r="K8" s="1076"/>
      <c r="L8" s="1230">
        <v>14000</v>
      </c>
      <c r="M8" s="655"/>
      <c r="N8" s="1127"/>
      <c r="O8" s="1128"/>
    </row>
    <row r="9" spans="1:15" ht="12.95" customHeight="1">
      <c r="A9" s="14"/>
      <c r="B9" s="15" t="s">
        <v>188</v>
      </c>
      <c r="C9" s="151" t="s">
        <v>611</v>
      </c>
      <c r="D9" s="964">
        <v>0</v>
      </c>
      <c r="E9" s="970"/>
      <c r="F9" s="1231"/>
      <c r="G9" s="642"/>
      <c r="H9" s="1121" t="s">
        <v>108</v>
      </c>
      <c r="I9" s="1125" t="s">
        <v>108</v>
      </c>
      <c r="J9" s="1231"/>
      <c r="K9" s="972"/>
      <c r="L9" s="1231"/>
      <c r="M9" s="638"/>
      <c r="N9" s="1121" t="s">
        <v>108</v>
      </c>
      <c r="O9" s="1122" t="s">
        <v>108</v>
      </c>
    </row>
    <row r="10" spans="1:15" ht="14.25" customHeight="1">
      <c r="A10" s="33"/>
      <c r="B10" s="22" t="s">
        <v>187</v>
      </c>
      <c r="C10" s="118"/>
      <c r="D10" s="1077"/>
      <c r="E10" s="1076"/>
      <c r="F10" s="1077"/>
      <c r="G10" s="655"/>
      <c r="H10" s="1127"/>
      <c r="I10" s="1131"/>
      <c r="J10" s="654"/>
      <c r="K10" s="655"/>
      <c r="L10" s="654"/>
      <c r="M10" s="655"/>
      <c r="N10" s="1127"/>
      <c r="O10" s="1128"/>
    </row>
    <row r="11" spans="1:15" ht="12.95" customHeight="1">
      <c r="A11" s="38"/>
      <c r="B11" s="15" t="s">
        <v>189</v>
      </c>
      <c r="C11" s="151" t="s">
        <v>612</v>
      </c>
      <c r="D11" s="637"/>
      <c r="E11" s="638"/>
      <c r="F11" s="637"/>
      <c r="G11" s="638"/>
      <c r="H11" s="1121" t="s">
        <v>108</v>
      </c>
      <c r="I11" s="1125" t="s">
        <v>108</v>
      </c>
      <c r="J11" s="637"/>
      <c r="K11" s="638"/>
      <c r="L11" s="637"/>
      <c r="M11" s="638"/>
      <c r="N11" s="1121" t="s">
        <v>108</v>
      </c>
      <c r="O11" s="1122" t="s">
        <v>108</v>
      </c>
    </row>
    <row r="12" spans="1:15" ht="24.95" customHeight="1">
      <c r="A12" s="14"/>
      <c r="B12" s="15"/>
      <c r="C12" s="115"/>
      <c r="D12" s="637"/>
      <c r="E12" s="642"/>
      <c r="F12" s="637"/>
      <c r="G12" s="638"/>
      <c r="H12" s="1121" t="s">
        <v>108</v>
      </c>
      <c r="I12" s="1125" t="s">
        <v>108</v>
      </c>
      <c r="J12" s="637"/>
      <c r="K12" s="638"/>
      <c r="L12" s="637"/>
      <c r="M12" s="638"/>
      <c r="N12" s="1121" t="s">
        <v>108</v>
      </c>
      <c r="O12" s="1122" t="s">
        <v>108</v>
      </c>
    </row>
    <row r="13" spans="1:15" ht="24.95" customHeight="1">
      <c r="A13" s="14"/>
      <c r="B13" s="15"/>
      <c r="C13" s="115"/>
      <c r="D13" s="637"/>
      <c r="E13" s="638"/>
      <c r="F13" s="637"/>
      <c r="G13" s="638"/>
      <c r="H13" s="1121" t="s">
        <v>108</v>
      </c>
      <c r="I13" s="1125" t="s">
        <v>108</v>
      </c>
      <c r="J13" s="637"/>
      <c r="K13" s="638"/>
      <c r="L13" s="637"/>
      <c r="M13" s="638"/>
      <c r="N13" s="1121" t="s">
        <v>108</v>
      </c>
      <c r="O13" s="1122" t="s">
        <v>108</v>
      </c>
    </row>
    <row r="14" spans="1:15" ht="24.95" customHeight="1">
      <c r="A14" s="14"/>
      <c r="B14" s="15"/>
      <c r="C14" s="115"/>
      <c r="D14" s="637"/>
      <c r="E14" s="638"/>
      <c r="F14" s="637"/>
      <c r="G14" s="638"/>
      <c r="H14" s="1121" t="s">
        <v>108</v>
      </c>
      <c r="I14" s="1125" t="s">
        <v>108</v>
      </c>
      <c r="J14" s="637"/>
      <c r="K14" s="638"/>
      <c r="L14" s="637"/>
      <c r="M14" s="638"/>
      <c r="N14" s="1121" t="s">
        <v>108</v>
      </c>
      <c r="O14" s="1122" t="s">
        <v>108</v>
      </c>
    </row>
    <row r="15" spans="1:15" ht="24.95" customHeight="1">
      <c r="A15" s="14"/>
      <c r="B15" s="15"/>
      <c r="C15" s="115"/>
      <c r="D15" s="637"/>
      <c r="E15" s="638"/>
      <c r="F15" s="637"/>
      <c r="G15" s="638"/>
      <c r="H15" s="1121" t="s">
        <v>108</v>
      </c>
      <c r="I15" s="1125" t="s">
        <v>108</v>
      </c>
      <c r="J15" s="637"/>
      <c r="K15" s="638"/>
      <c r="L15" s="637"/>
      <c r="M15" s="638"/>
      <c r="N15" s="1121" t="s">
        <v>108</v>
      </c>
      <c r="O15" s="1122" t="s">
        <v>108</v>
      </c>
    </row>
    <row r="16" spans="1:15" ht="24.95" customHeight="1">
      <c r="A16" s="14"/>
      <c r="B16" s="15"/>
      <c r="C16" s="115"/>
      <c r="D16" s="637"/>
      <c r="E16" s="638"/>
      <c r="F16" s="637"/>
      <c r="G16" s="638"/>
      <c r="H16" s="1121" t="s">
        <v>108</v>
      </c>
      <c r="I16" s="1125" t="s">
        <v>108</v>
      </c>
      <c r="J16" s="637"/>
      <c r="K16" s="638"/>
      <c r="L16" s="637"/>
      <c r="M16" s="638"/>
      <c r="N16" s="1121" t="s">
        <v>108</v>
      </c>
      <c r="O16" s="1122" t="s">
        <v>108</v>
      </c>
    </row>
    <row r="17" spans="1:15" ht="24.95" customHeight="1">
      <c r="A17" s="14"/>
      <c r="B17" s="15"/>
      <c r="C17" s="115"/>
      <c r="D17" s="637"/>
      <c r="E17" s="638"/>
      <c r="F17" s="637"/>
      <c r="G17" s="638"/>
      <c r="H17" s="1121" t="s">
        <v>108</v>
      </c>
      <c r="I17" s="1125" t="s">
        <v>108</v>
      </c>
      <c r="J17" s="637"/>
      <c r="K17" s="638"/>
      <c r="L17" s="637"/>
      <c r="M17" s="638"/>
      <c r="N17" s="1121" t="s">
        <v>108</v>
      </c>
      <c r="O17" s="1122" t="s">
        <v>108</v>
      </c>
    </row>
    <row r="18" spans="1:15" ht="24.95" customHeight="1" thickBot="1">
      <c r="A18" s="14"/>
      <c r="B18" s="15"/>
      <c r="C18" s="115"/>
      <c r="D18" s="667"/>
      <c r="E18" s="668"/>
      <c r="F18" s="667"/>
      <c r="G18" s="668"/>
      <c r="H18" s="1129" t="s">
        <v>108</v>
      </c>
      <c r="I18" s="1132" t="s">
        <v>108</v>
      </c>
      <c r="J18" s="667"/>
      <c r="K18" s="668"/>
      <c r="L18" s="667"/>
      <c r="M18" s="668"/>
      <c r="N18" s="1129" t="s">
        <v>108</v>
      </c>
      <c r="O18" s="1130" t="s">
        <v>108</v>
      </c>
    </row>
    <row r="19" spans="1:15" ht="14.25" customHeight="1">
      <c r="A19" s="10"/>
      <c r="B19" s="6" t="s">
        <v>190</v>
      </c>
      <c r="C19" s="118"/>
      <c r="D19" s="654"/>
      <c r="E19" s="655"/>
      <c r="F19" s="654"/>
      <c r="G19" s="655"/>
      <c r="H19" s="1127"/>
      <c r="I19" s="1131"/>
      <c r="J19" s="654"/>
      <c r="K19" s="655"/>
      <c r="L19" s="654"/>
      <c r="M19" s="655"/>
      <c r="N19" s="1127"/>
      <c r="O19" s="1128"/>
    </row>
    <row r="20" spans="1:15" ht="21" customHeight="1" thickBot="1">
      <c r="A20" s="29"/>
      <c r="B20" s="25" t="s">
        <v>191</v>
      </c>
      <c r="C20" s="115" t="s">
        <v>318</v>
      </c>
      <c r="D20" s="984">
        <f>SUM(D7:D18)</f>
        <v>0</v>
      </c>
      <c r="E20" s="1079"/>
      <c r="F20" s="1078">
        <f>SUM(F7:F18)</f>
        <v>14000</v>
      </c>
      <c r="G20" s="668"/>
      <c r="H20" s="1129" t="s">
        <v>108</v>
      </c>
      <c r="I20" s="1132" t="s">
        <v>108</v>
      </c>
      <c r="J20" s="1078">
        <f>SUM(J7:J18)</f>
        <v>14000</v>
      </c>
      <c r="K20" s="1079"/>
      <c r="L20" s="1078">
        <f>SUM(L7:L18)</f>
        <v>14000</v>
      </c>
      <c r="M20" s="668"/>
      <c r="N20" s="1129" t="s">
        <v>108</v>
      </c>
      <c r="O20" s="1130" t="s">
        <v>108</v>
      </c>
    </row>
    <row r="21" spans="1:15" ht="24.95" customHeight="1">
      <c r="A21" s="29"/>
      <c r="B21" s="25" t="s">
        <v>786</v>
      </c>
      <c r="C21" s="151" t="s">
        <v>613</v>
      </c>
      <c r="D21" s="964"/>
      <c r="E21" s="972"/>
      <c r="F21" s="964"/>
      <c r="G21" s="638"/>
      <c r="H21" s="1121"/>
      <c r="I21" s="1125"/>
      <c r="J21" s="964"/>
      <c r="K21" s="972"/>
      <c r="L21" s="964"/>
      <c r="M21" s="638"/>
      <c r="N21" s="1121" t="s">
        <v>108</v>
      </c>
      <c r="O21" s="1122" t="s">
        <v>108</v>
      </c>
    </row>
    <row r="22" spans="1:15" ht="14.25" customHeight="1">
      <c r="A22" s="10"/>
      <c r="B22" s="21" t="s">
        <v>193</v>
      </c>
      <c r="C22" s="118"/>
      <c r="D22" s="1077"/>
      <c r="E22" s="1076"/>
      <c r="F22" s="1077"/>
      <c r="G22" s="655"/>
      <c r="H22" s="1127"/>
      <c r="I22" s="1131"/>
      <c r="J22" s="1077"/>
      <c r="K22" s="1076"/>
      <c r="L22" s="1077"/>
      <c r="M22" s="655"/>
      <c r="N22" s="1127"/>
      <c r="O22" s="1128"/>
    </row>
    <row r="23" spans="1:15" ht="12.95" customHeight="1">
      <c r="A23" s="29"/>
      <c r="B23" s="43" t="s">
        <v>194</v>
      </c>
      <c r="C23" s="151" t="s">
        <v>614</v>
      </c>
      <c r="D23" s="964"/>
      <c r="E23" s="972"/>
      <c r="F23" s="964"/>
      <c r="G23" s="638"/>
      <c r="H23" s="1121" t="s">
        <v>108</v>
      </c>
      <c r="I23" s="1125" t="s">
        <v>108</v>
      </c>
      <c r="J23" s="964"/>
      <c r="K23" s="972"/>
      <c r="L23" s="964"/>
      <c r="M23" s="638"/>
      <c r="N23" s="1121" t="s">
        <v>108</v>
      </c>
      <c r="O23" s="1122" t="s">
        <v>108</v>
      </c>
    </row>
    <row r="24" spans="1:15" ht="24.95" customHeight="1">
      <c r="A24" s="29"/>
      <c r="B24" s="25"/>
      <c r="C24" s="115"/>
      <c r="D24" s="964"/>
      <c r="E24" s="972"/>
      <c r="F24" s="964"/>
      <c r="G24" s="638"/>
      <c r="H24" s="1121" t="s">
        <v>108</v>
      </c>
      <c r="I24" s="1125" t="s">
        <v>108</v>
      </c>
      <c r="J24" s="964"/>
      <c r="K24" s="972"/>
      <c r="L24" s="964"/>
      <c r="M24" s="638"/>
      <c r="N24" s="1121" t="s">
        <v>108</v>
      </c>
      <c r="O24" s="1122" t="s">
        <v>108</v>
      </c>
    </row>
    <row r="25" spans="1:15" ht="14.25" customHeight="1">
      <c r="A25" s="10"/>
      <c r="B25" s="21" t="s">
        <v>195</v>
      </c>
      <c r="C25" s="118"/>
      <c r="D25" s="1077"/>
      <c r="E25" s="1076"/>
      <c r="F25" s="1077"/>
      <c r="G25" s="655"/>
      <c r="H25" s="1127"/>
      <c r="I25" s="1131"/>
      <c r="J25" s="1077"/>
      <c r="K25" s="1076"/>
      <c r="L25" s="1077"/>
      <c r="M25" s="655"/>
      <c r="N25" s="1127"/>
      <c r="O25" s="1128"/>
    </row>
    <row r="26" spans="1:15" ht="12.95" customHeight="1">
      <c r="A26" s="29"/>
      <c r="B26" s="43" t="s">
        <v>196</v>
      </c>
      <c r="C26" s="151" t="s">
        <v>615</v>
      </c>
      <c r="D26" s="964"/>
      <c r="E26" s="972"/>
      <c r="F26" s="964"/>
      <c r="G26" s="638"/>
      <c r="H26" s="1121" t="s">
        <v>108</v>
      </c>
      <c r="I26" s="1125" t="s">
        <v>108</v>
      </c>
      <c r="J26" s="964"/>
      <c r="K26" s="972"/>
      <c r="L26" s="964"/>
      <c r="M26" s="638"/>
      <c r="N26" s="1121" t="s">
        <v>108</v>
      </c>
      <c r="O26" s="1122" t="s">
        <v>108</v>
      </c>
    </row>
    <row r="27" spans="1:15" ht="24.95" customHeight="1">
      <c r="A27" s="29"/>
      <c r="B27" s="25"/>
      <c r="C27" s="115"/>
      <c r="D27" s="964"/>
      <c r="E27" s="972"/>
      <c r="F27" s="964"/>
      <c r="G27" s="638"/>
      <c r="H27" s="1121" t="s">
        <v>108</v>
      </c>
      <c r="I27" s="1125" t="s">
        <v>108</v>
      </c>
      <c r="J27" s="964"/>
      <c r="K27" s="972"/>
      <c r="L27" s="964"/>
      <c r="M27" s="638"/>
      <c r="N27" s="1121" t="s">
        <v>108</v>
      </c>
      <c r="O27" s="1122" t="s">
        <v>108</v>
      </c>
    </row>
    <row r="28" spans="1:15" ht="14.25" customHeight="1">
      <c r="A28" s="10"/>
      <c r="B28" s="7" t="s">
        <v>197</v>
      </c>
      <c r="C28" s="118"/>
      <c r="D28" s="1077"/>
      <c r="E28" s="1076"/>
      <c r="F28" s="1133"/>
      <c r="G28" s="655"/>
      <c r="H28" s="696"/>
      <c r="I28" s="655"/>
      <c r="J28" s="1133"/>
      <c r="K28" s="1076"/>
      <c r="L28" s="1133"/>
      <c r="M28" s="655"/>
      <c r="N28" s="696"/>
      <c r="O28" s="656"/>
    </row>
    <row r="29" spans="1:15" ht="16.5" customHeight="1" thickBot="1">
      <c r="A29" s="3"/>
      <c r="B29" s="12" t="s">
        <v>198</v>
      </c>
      <c r="C29" s="153" t="s">
        <v>319</v>
      </c>
      <c r="D29" s="1087">
        <f>SUM(D19:D27)+'27'!D23+'26a'!D23+'25'!D21</f>
        <v>5067920</v>
      </c>
      <c r="E29" s="974"/>
      <c r="F29" s="1087">
        <f>SUM(F19:F27)+'27'!F23+'26a'!F23+'25'!F21</f>
        <v>4984089</v>
      </c>
      <c r="G29" s="645"/>
      <c r="H29" s="681">
        <f>SUM(H19:H27)+'27'!H23+'26a'!H23+'25'!H21</f>
        <v>0</v>
      </c>
      <c r="I29" s="645"/>
      <c r="J29" s="1087">
        <f>SUM(J19:J27)+'27'!J23+'26a'!J23+'25'!J21</f>
        <v>4999867</v>
      </c>
      <c r="K29" s="974"/>
      <c r="L29" s="1087">
        <f>SUM(L19:L27)+'27'!L23+'26a'!L23+'25'!L21</f>
        <v>4388161</v>
      </c>
      <c r="M29" s="645"/>
      <c r="N29" s="1087">
        <f>SUM(N19:N27)+'27'!N23+'26a'!N23+'25'!N21</f>
        <v>107878</v>
      </c>
      <c r="O29" s="646"/>
    </row>
    <row r="30" spans="1:15" ht="15" customHeight="1" thickTop="1">
      <c r="A30" s="1"/>
      <c r="B30" s="1"/>
      <c r="C30" s="39"/>
      <c r="F30" s="108" t="s">
        <v>199</v>
      </c>
    </row>
    <row r="31" spans="1:15" ht="15" customHeight="1"/>
    <row r="32" spans="1:15" ht="15" customHeight="1"/>
    <row r="33" ht="15" customHeight="1"/>
    <row r="34" ht="15" customHeight="1"/>
    <row r="35" ht="15" customHeight="1"/>
    <row r="36" ht="15" customHeight="1"/>
    <row r="37" ht="15" customHeight="1"/>
    <row r="38" ht="15" customHeight="1"/>
    <row r="39" ht="15" customHeight="1"/>
  </sheetData>
  <mergeCells count="16">
    <mergeCell ref="N4:O4"/>
    <mergeCell ref="D2:K2"/>
    <mergeCell ref="L2:O2"/>
    <mergeCell ref="H3:I3"/>
    <mergeCell ref="J3:K3"/>
    <mergeCell ref="H4:I4"/>
    <mergeCell ref="J4:K4"/>
    <mergeCell ref="L4:M4"/>
    <mergeCell ref="L8:L9"/>
    <mergeCell ref="J8:J9"/>
    <mergeCell ref="F8:F9"/>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3" orientation="landscape"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0000"/>
    <pageSetUpPr fitToPage="1"/>
  </sheetPr>
  <dimension ref="A1:T83"/>
  <sheetViews>
    <sheetView topLeftCell="A19" workbookViewId="0">
      <selection activeCell="D31" sqref="D31"/>
    </sheetView>
  </sheetViews>
  <sheetFormatPr defaultColWidth="9.77734375" defaultRowHeight="15"/>
  <cols>
    <col min="1" max="1" width="4" customWidth="1"/>
    <col min="2" max="2" width="39" customWidth="1"/>
    <col min="3" max="3" width="8.77734375" customWidth="1"/>
    <col min="4" max="4" width="13.77734375" customWidth="1"/>
    <col min="5" max="5" width="2.77734375" customWidth="1"/>
    <col min="6" max="6" width="13.77734375" customWidth="1"/>
    <col min="7" max="7" width="2.886718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 min="28" max="28" width="2.77734375" customWidth="1"/>
    <col min="30" max="30" width="2.77734375" customWidth="1"/>
    <col min="32" max="32" width="2.77734375" customWidth="1"/>
    <col min="34" max="34" width="2.77734375" customWidth="1"/>
  </cols>
  <sheetData>
    <row r="1" spans="1:15" ht="24.95" customHeight="1" thickBot="1">
      <c r="A1" s="2"/>
      <c r="B1" s="3"/>
      <c r="C1" s="3"/>
      <c r="D1" s="4" t="s">
        <v>88</v>
      </c>
      <c r="E1" s="3"/>
      <c r="F1" s="3"/>
      <c r="G1" s="3"/>
      <c r="H1" s="3"/>
      <c r="I1" s="3"/>
      <c r="J1" s="3"/>
      <c r="K1" s="3"/>
      <c r="L1" s="3"/>
      <c r="M1" s="3"/>
      <c r="N1" s="3"/>
      <c r="O1" s="3"/>
    </row>
    <row r="2" spans="1:15" ht="21.75"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6.5" thickTop="1">
      <c r="A3" s="1"/>
      <c r="B3" s="22"/>
      <c r="C3" s="116" t="s">
        <v>697</v>
      </c>
      <c r="D3" s="10"/>
      <c r="E3" s="6"/>
      <c r="F3" s="10"/>
      <c r="G3" s="6"/>
      <c r="H3" s="1225" t="str">
        <f>forpastBy</f>
        <v>for 2016  By</v>
      </c>
      <c r="I3" s="1226"/>
      <c r="J3" s="1225" t="str">
        <f>totalpast</f>
        <v>Total for 2015</v>
      </c>
      <c r="K3" s="1226"/>
      <c r="L3" s="10"/>
      <c r="M3" s="6"/>
      <c r="N3" s="10"/>
      <c r="O3" s="11"/>
    </row>
    <row r="4" spans="1:15" ht="15.75">
      <c r="A4" s="1"/>
      <c r="B4" s="22"/>
      <c r="C4" s="116"/>
      <c r="D4" s="10"/>
      <c r="E4" s="6"/>
      <c r="F4" s="10"/>
      <c r="G4" s="6"/>
      <c r="H4" s="1219" t="s">
        <v>92</v>
      </c>
      <c r="I4" s="1227"/>
      <c r="J4" s="1219" t="s">
        <v>93</v>
      </c>
      <c r="K4" s="1227"/>
      <c r="L4" s="1219" t="s">
        <v>94</v>
      </c>
      <c r="M4" s="1227"/>
      <c r="N4" s="1219" t="s">
        <v>95</v>
      </c>
      <c r="O4" s="1220"/>
    </row>
    <row r="5" spans="1:15" ht="16.5" thickBot="1">
      <c r="A5" s="2"/>
      <c r="B5" s="18"/>
      <c r="C5" s="114"/>
      <c r="D5" s="1217" t="str">
        <f>forcurrent</f>
        <v>for 2016</v>
      </c>
      <c r="E5" s="1218"/>
      <c r="F5" s="1215" t="str">
        <f>forpast</f>
        <v>for 2015</v>
      </c>
      <c r="G5" s="1216"/>
      <c r="H5" s="1215" t="s">
        <v>96</v>
      </c>
      <c r="I5" s="1216"/>
      <c r="J5" s="1215" t="s">
        <v>97</v>
      </c>
      <c r="K5" s="1216"/>
      <c r="L5" s="1215" t="s">
        <v>98</v>
      </c>
      <c r="M5" s="1216"/>
      <c r="N5" s="3"/>
      <c r="O5" s="9"/>
    </row>
    <row r="6" spans="1:15" ht="13.5" customHeight="1" thickTop="1">
      <c r="A6" s="10"/>
      <c r="B6" s="7" t="s">
        <v>200</v>
      </c>
      <c r="C6" s="31"/>
      <c r="D6" s="23"/>
      <c r="E6" s="22"/>
      <c r="F6" s="23"/>
      <c r="G6" s="22"/>
      <c r="H6" s="23"/>
      <c r="I6" s="22"/>
      <c r="J6" s="23"/>
      <c r="K6" s="22"/>
      <c r="L6" s="23"/>
      <c r="M6" s="22"/>
      <c r="N6" s="23"/>
      <c r="O6" s="1128"/>
    </row>
    <row r="7" spans="1:15" ht="12.95" customHeight="1">
      <c r="A7" s="29"/>
      <c r="B7" s="44" t="s">
        <v>191</v>
      </c>
      <c r="C7" s="115" t="s">
        <v>589</v>
      </c>
      <c r="D7" s="1121" t="s">
        <v>108</v>
      </c>
      <c r="E7" s="1125" t="s">
        <v>108</v>
      </c>
      <c r="F7" s="1121" t="s">
        <v>108</v>
      </c>
      <c r="G7" s="1125" t="s">
        <v>108</v>
      </c>
      <c r="H7" s="1121" t="s">
        <v>108</v>
      </c>
      <c r="I7" s="1125" t="s">
        <v>108</v>
      </c>
      <c r="J7" s="1121" t="s">
        <v>108</v>
      </c>
      <c r="K7" s="1125" t="s">
        <v>108</v>
      </c>
      <c r="L7" s="1121" t="s">
        <v>108</v>
      </c>
      <c r="M7" s="1125" t="s">
        <v>108</v>
      </c>
      <c r="N7" s="1121" t="s">
        <v>108</v>
      </c>
      <c r="O7" s="1122" t="s">
        <v>108</v>
      </c>
    </row>
    <row r="8" spans="1:15" ht="24.95" customHeight="1">
      <c r="A8" s="117" t="s">
        <v>201</v>
      </c>
      <c r="B8" s="25" t="s">
        <v>202</v>
      </c>
      <c r="C8" s="115" t="s">
        <v>589</v>
      </c>
      <c r="D8" s="1121" t="s">
        <v>108</v>
      </c>
      <c r="E8" s="1125" t="s">
        <v>108</v>
      </c>
      <c r="F8" s="1121" t="s">
        <v>108</v>
      </c>
      <c r="G8" s="1125" t="s">
        <v>108</v>
      </c>
      <c r="H8" s="1121" t="s">
        <v>108</v>
      </c>
      <c r="I8" s="1125" t="s">
        <v>108</v>
      </c>
      <c r="J8" s="1121" t="s">
        <v>108</v>
      </c>
      <c r="K8" s="1125" t="s">
        <v>108</v>
      </c>
      <c r="L8" s="1121" t="s">
        <v>108</v>
      </c>
      <c r="M8" s="1125" t="s">
        <v>108</v>
      </c>
      <c r="N8" s="1121" t="s">
        <v>108</v>
      </c>
      <c r="O8" s="1122" t="s">
        <v>108</v>
      </c>
    </row>
    <row r="9" spans="1:15" ht="24.95" customHeight="1">
      <c r="A9" s="29"/>
      <c r="B9" s="143" t="s">
        <v>175</v>
      </c>
      <c r="C9" s="151" t="s">
        <v>616</v>
      </c>
      <c r="D9" s="1134"/>
      <c r="E9" s="1135"/>
      <c r="F9" s="1134"/>
      <c r="G9" s="1135"/>
      <c r="H9" s="1134"/>
      <c r="I9" s="1135"/>
      <c r="J9" s="1134"/>
      <c r="K9" s="1135"/>
      <c r="L9" s="1134"/>
      <c r="M9" s="1135"/>
      <c r="N9" s="1121" t="s">
        <v>108</v>
      </c>
      <c r="O9" s="1122" t="s">
        <v>108</v>
      </c>
    </row>
    <row r="10" spans="1:15" ht="24.95" customHeight="1">
      <c r="A10" s="29"/>
      <c r="B10" s="143" t="s">
        <v>203</v>
      </c>
      <c r="C10" s="151" t="s">
        <v>617</v>
      </c>
      <c r="D10" s="1134"/>
      <c r="E10" s="1135"/>
      <c r="F10" s="1134"/>
      <c r="G10" s="1135"/>
      <c r="H10" s="1134"/>
      <c r="I10" s="1135"/>
      <c r="J10" s="1134"/>
      <c r="K10" s="1135"/>
      <c r="L10" s="1134"/>
      <c r="M10" s="1135"/>
      <c r="N10" s="1121" t="s">
        <v>108</v>
      </c>
      <c r="O10" s="1122" t="s">
        <v>108</v>
      </c>
    </row>
    <row r="11" spans="1:15" ht="24.95" customHeight="1">
      <c r="A11" s="29"/>
      <c r="B11" s="143" t="s">
        <v>177</v>
      </c>
      <c r="C11" s="151" t="s">
        <v>618</v>
      </c>
      <c r="D11" s="1134"/>
      <c r="E11" s="1135"/>
      <c r="F11" s="1134"/>
      <c r="G11" s="1135"/>
      <c r="H11" s="1134"/>
      <c r="I11" s="1135"/>
      <c r="J11" s="1134"/>
      <c r="K11" s="1135"/>
      <c r="L11" s="1134"/>
      <c r="M11" s="1135"/>
      <c r="N11" s="1121" t="s">
        <v>108</v>
      </c>
      <c r="O11" s="1122" t="s">
        <v>108</v>
      </c>
    </row>
    <row r="12" spans="1:15" ht="24.95" customHeight="1">
      <c r="A12" s="29"/>
      <c r="B12" s="143" t="s">
        <v>178</v>
      </c>
      <c r="C12" s="151" t="s">
        <v>619</v>
      </c>
      <c r="D12" s="1134"/>
      <c r="E12" s="1135"/>
      <c r="F12" s="1134"/>
      <c r="G12" s="1135"/>
      <c r="H12" s="1134"/>
      <c r="I12" s="1135"/>
      <c r="J12" s="1134"/>
      <c r="K12" s="1135"/>
      <c r="L12" s="1134"/>
      <c r="M12" s="1135"/>
      <c r="N12" s="1121" t="s">
        <v>108</v>
      </c>
      <c r="O12" s="1122" t="s">
        <v>108</v>
      </c>
    </row>
    <row r="13" spans="1:15" ht="24.95" customHeight="1">
      <c r="A13" s="29"/>
      <c r="B13" s="25"/>
      <c r="C13" s="115"/>
      <c r="D13" s="1134"/>
      <c r="E13" s="1135"/>
      <c r="F13" s="1134"/>
      <c r="G13" s="1135"/>
      <c r="H13" s="1134"/>
      <c r="I13" s="1135"/>
      <c r="J13" s="1134"/>
      <c r="K13" s="1135"/>
      <c r="L13" s="1134"/>
      <c r="M13" s="1135"/>
      <c r="N13" s="1121" t="s">
        <v>108</v>
      </c>
      <c r="O13" s="1122" t="s">
        <v>108</v>
      </c>
    </row>
    <row r="14" spans="1:15" ht="12" customHeight="1">
      <c r="A14" s="45"/>
      <c r="B14" s="7" t="s">
        <v>204</v>
      </c>
      <c r="C14" s="118"/>
      <c r="D14" s="1127"/>
      <c r="E14" s="1131"/>
      <c r="F14" s="1127"/>
      <c r="G14" s="1131"/>
      <c r="H14" s="1127"/>
      <c r="I14" s="1131"/>
      <c r="J14" s="1127"/>
      <c r="K14" s="1131"/>
      <c r="L14" s="1127"/>
      <c r="M14" s="1131"/>
      <c r="N14" s="1127"/>
      <c r="O14" s="1128"/>
    </row>
    <row r="15" spans="1:15" ht="15.6" customHeight="1">
      <c r="A15" s="46"/>
      <c r="B15" s="44" t="s">
        <v>205</v>
      </c>
      <c r="C15" s="115" t="s">
        <v>320</v>
      </c>
      <c r="D15" s="1134"/>
      <c r="E15" s="1135"/>
      <c r="F15" s="1134"/>
      <c r="G15" s="1135"/>
      <c r="H15" s="1134"/>
      <c r="I15" s="1135"/>
      <c r="J15" s="1134"/>
      <c r="K15" s="1135"/>
      <c r="L15" s="1134"/>
      <c r="M15" s="1135"/>
      <c r="N15" s="1121" t="s">
        <v>108</v>
      </c>
      <c r="O15" s="1122" t="s">
        <v>108</v>
      </c>
    </row>
    <row r="16" spans="1:15" ht="12" customHeight="1">
      <c r="A16" s="45" t="s">
        <v>206</v>
      </c>
      <c r="B16" s="7"/>
      <c r="C16" s="118"/>
      <c r="D16" s="1127"/>
      <c r="E16" s="1131"/>
      <c r="F16" s="1127"/>
      <c r="G16" s="1131"/>
      <c r="H16" s="1127"/>
      <c r="I16" s="1131"/>
      <c r="J16" s="1127"/>
      <c r="K16" s="1131"/>
      <c r="L16" s="1127"/>
      <c r="M16" s="1131"/>
      <c r="N16" s="1127"/>
      <c r="O16" s="1128"/>
    </row>
    <row r="17" spans="1:15" ht="12.95" customHeight="1">
      <c r="A17" s="46" t="s">
        <v>207</v>
      </c>
      <c r="B17" s="44"/>
      <c r="C17" s="115" t="s">
        <v>589</v>
      </c>
      <c r="D17" s="1121" t="s">
        <v>108</v>
      </c>
      <c r="E17" s="1125" t="s">
        <v>108</v>
      </c>
      <c r="F17" s="1121" t="s">
        <v>108</v>
      </c>
      <c r="G17" s="1125" t="s">
        <v>108</v>
      </c>
      <c r="H17" s="1121" t="s">
        <v>108</v>
      </c>
      <c r="I17" s="1125" t="s">
        <v>108</v>
      </c>
      <c r="J17" s="1121" t="s">
        <v>108</v>
      </c>
      <c r="K17" s="1125" t="s">
        <v>108</v>
      </c>
      <c r="L17" s="1121" t="s">
        <v>108</v>
      </c>
      <c r="M17" s="1125" t="s">
        <v>108</v>
      </c>
      <c r="N17" s="1121" t="s">
        <v>108</v>
      </c>
      <c r="O17" s="1122" t="s">
        <v>108</v>
      </c>
    </row>
    <row r="18" spans="1:15" ht="24.95" customHeight="1">
      <c r="A18" s="29"/>
      <c r="B18" s="143" t="s">
        <v>208</v>
      </c>
      <c r="C18" s="151" t="s">
        <v>620</v>
      </c>
      <c r="D18" s="1134"/>
      <c r="E18" s="1135"/>
      <c r="F18" s="1134"/>
      <c r="G18" s="1135"/>
      <c r="H18" s="1121" t="s">
        <v>108</v>
      </c>
      <c r="I18" s="1125" t="s">
        <v>108</v>
      </c>
      <c r="J18" s="1134"/>
      <c r="K18" s="1135"/>
      <c r="L18" s="1134"/>
      <c r="M18" s="1135"/>
      <c r="N18" s="1121" t="s">
        <v>108</v>
      </c>
      <c r="O18" s="1122" t="s">
        <v>108</v>
      </c>
    </row>
    <row r="19" spans="1:15" ht="14.25" customHeight="1">
      <c r="A19" s="33"/>
      <c r="B19" s="144" t="s">
        <v>209</v>
      </c>
      <c r="C19" s="118"/>
      <c r="D19" s="1127"/>
      <c r="E19" s="1131"/>
      <c r="F19" s="1127"/>
      <c r="G19" s="1131"/>
      <c r="H19" s="1127"/>
      <c r="I19" s="1131"/>
      <c r="J19" s="1127"/>
      <c r="K19" s="1131"/>
      <c r="L19" s="1127"/>
      <c r="M19" s="1131"/>
      <c r="N19" s="1127"/>
      <c r="O19" s="1128"/>
    </row>
    <row r="20" spans="1:15" ht="14.25" customHeight="1" thickBot="1">
      <c r="A20" s="35"/>
      <c r="B20" s="145" t="s">
        <v>210</v>
      </c>
      <c r="C20" s="151" t="s">
        <v>621</v>
      </c>
      <c r="D20" s="1136"/>
      <c r="E20" s="1137"/>
      <c r="F20" s="1136"/>
      <c r="G20" s="1137"/>
      <c r="H20" s="1136"/>
      <c r="I20" s="1137"/>
      <c r="J20" s="1136"/>
      <c r="K20" s="1137"/>
      <c r="L20" s="1136"/>
      <c r="M20" s="1137"/>
      <c r="N20" s="1129" t="s">
        <v>108</v>
      </c>
      <c r="O20" s="1130" t="s">
        <v>108</v>
      </c>
    </row>
    <row r="21" spans="1:15" ht="14.25" customHeight="1">
      <c r="A21" s="33"/>
      <c r="B21" s="7" t="s">
        <v>211</v>
      </c>
      <c r="C21" s="118"/>
      <c r="D21" s="1127"/>
      <c r="E21" s="1131"/>
      <c r="F21" s="1127"/>
      <c r="G21" s="1131"/>
      <c r="H21" s="1127"/>
      <c r="I21" s="1131"/>
      <c r="J21" s="1127"/>
      <c r="K21" s="1131"/>
      <c r="L21" s="1127"/>
      <c r="M21" s="1131"/>
      <c r="N21" s="1127"/>
      <c r="O21" s="1128"/>
    </row>
    <row r="22" spans="1:15" ht="16.5" customHeight="1" thickBot="1">
      <c r="A22" s="35"/>
      <c r="B22" s="44" t="s">
        <v>212</v>
      </c>
      <c r="C22" s="115" t="s">
        <v>321</v>
      </c>
      <c r="D22" s="1136"/>
      <c r="E22" s="1137"/>
      <c r="F22" s="1136"/>
      <c r="G22" s="1137"/>
      <c r="H22" s="1136"/>
      <c r="I22" s="1137"/>
      <c r="J22" s="1136"/>
      <c r="K22" s="1137"/>
      <c r="L22" s="1136"/>
      <c r="M22" s="1137"/>
      <c r="N22" s="1129" t="s">
        <v>108</v>
      </c>
      <c r="O22" s="1130" t="s">
        <v>108</v>
      </c>
    </row>
    <row r="23" spans="1:15" ht="12" customHeight="1">
      <c r="A23" s="45" t="s">
        <v>213</v>
      </c>
      <c r="B23" s="7"/>
      <c r="C23" s="118"/>
      <c r="D23" s="1127"/>
      <c r="E23" s="1131"/>
      <c r="F23" s="1127"/>
      <c r="G23" s="1131"/>
      <c r="H23" s="1127"/>
      <c r="I23" s="1131"/>
      <c r="J23" s="1127"/>
      <c r="K23" s="1131"/>
      <c r="L23" s="1127"/>
      <c r="M23" s="1131"/>
      <c r="N23" s="1127"/>
      <c r="O23" s="1128"/>
    </row>
    <row r="24" spans="1:15" ht="15.6" customHeight="1" thickBot="1">
      <c r="A24" s="46" t="s">
        <v>214</v>
      </c>
      <c r="B24" s="44"/>
      <c r="C24" s="115" t="s">
        <v>322</v>
      </c>
      <c r="D24" s="1136"/>
      <c r="E24" s="1137"/>
      <c r="F24" s="1136"/>
      <c r="G24" s="1137"/>
      <c r="H24" s="1136"/>
      <c r="I24" s="1137"/>
      <c r="J24" s="1136"/>
      <c r="K24" s="1137"/>
      <c r="L24" s="1136"/>
      <c r="M24" s="1137"/>
      <c r="N24" s="1129" t="s">
        <v>108</v>
      </c>
      <c r="O24" s="1130" t="s">
        <v>108</v>
      </c>
    </row>
    <row r="25" spans="1:15" ht="12" customHeight="1">
      <c r="A25" s="45" t="s">
        <v>215</v>
      </c>
      <c r="B25" s="7"/>
      <c r="C25" s="118"/>
      <c r="D25" s="654"/>
      <c r="E25" s="655"/>
      <c r="F25" s="654"/>
      <c r="G25" s="655"/>
      <c r="H25" s="654"/>
      <c r="I25" s="655"/>
      <c r="J25" s="654"/>
      <c r="K25" s="655"/>
      <c r="L25" s="654"/>
      <c r="M25" s="655"/>
      <c r="N25" s="654"/>
      <c r="O25" s="656"/>
    </row>
    <row r="26" spans="1:15" ht="12.95" customHeight="1">
      <c r="A26" s="46" t="s">
        <v>216</v>
      </c>
      <c r="B26" s="44"/>
      <c r="C26" s="115" t="s">
        <v>323</v>
      </c>
      <c r="D26" s="964">
        <f>'28'!D29</f>
        <v>5067920</v>
      </c>
      <c r="E26" s="972"/>
      <c r="F26" s="964">
        <f>'28'!F29</f>
        <v>4984089</v>
      </c>
      <c r="G26" s="972"/>
      <c r="H26" s="964">
        <f>'28'!H29</f>
        <v>0</v>
      </c>
      <c r="I26" s="972"/>
      <c r="J26" s="964">
        <f>'28'!J29</f>
        <v>4999867</v>
      </c>
      <c r="K26" s="972"/>
      <c r="L26" s="964">
        <f>'28'!L29</f>
        <v>4388161</v>
      </c>
      <c r="M26" s="972"/>
      <c r="N26" s="964">
        <f>'28'!N29</f>
        <v>107878</v>
      </c>
      <c r="O26" s="639"/>
    </row>
    <row r="27" spans="1:15" ht="24.95" customHeight="1" thickBot="1">
      <c r="A27" s="29"/>
      <c r="B27" s="25"/>
      <c r="C27" s="115"/>
      <c r="D27" s="984"/>
      <c r="E27" s="1079"/>
      <c r="F27" s="984"/>
      <c r="G27" s="1079"/>
      <c r="H27" s="984"/>
      <c r="I27" s="1079"/>
      <c r="J27" s="984"/>
      <c r="K27" s="1079"/>
      <c r="L27" s="984"/>
      <c r="M27" s="1079"/>
      <c r="N27" s="984"/>
      <c r="O27" s="669"/>
    </row>
    <row r="28" spans="1:15" ht="12" customHeight="1">
      <c r="A28" s="45" t="s">
        <v>217</v>
      </c>
      <c r="B28" s="7"/>
      <c r="C28" s="118"/>
      <c r="D28" s="1077"/>
      <c r="E28" s="1076"/>
      <c r="F28" s="1077"/>
      <c r="G28" s="1076"/>
      <c r="H28" s="1077"/>
      <c r="I28" s="1076"/>
      <c r="J28" s="1077"/>
      <c r="K28" s="1076"/>
      <c r="L28" s="1077"/>
      <c r="M28" s="1076"/>
      <c r="N28" s="1077"/>
      <c r="O28" s="656"/>
    </row>
    <row r="29" spans="1:15" ht="16.149999999999999" customHeight="1" thickBot="1">
      <c r="A29" s="46" t="s">
        <v>218</v>
      </c>
      <c r="B29" s="44"/>
      <c r="C29" s="115" t="s">
        <v>324</v>
      </c>
      <c r="D29" s="984">
        <f>D26+'19'!D29</f>
        <v>22030973</v>
      </c>
      <c r="E29" s="1079"/>
      <c r="F29" s="1078">
        <f>F26+'19'!F29</f>
        <v>21621656</v>
      </c>
      <c r="G29" s="1079"/>
      <c r="H29" s="1078">
        <f>H26+'19'!H29</f>
        <v>0</v>
      </c>
      <c r="I29" s="1079"/>
      <c r="J29" s="1078">
        <f>J26+'19'!J29</f>
        <v>21621656</v>
      </c>
      <c r="K29" s="1079"/>
      <c r="L29" s="1078">
        <f>L26+'19'!L29</f>
        <v>20128189</v>
      </c>
      <c r="M29" s="1079"/>
      <c r="N29" s="1078">
        <f>N26+'19'!N29</f>
        <v>989639</v>
      </c>
      <c r="O29" s="669"/>
    </row>
    <row r="30" spans="1:15" ht="24.95" customHeight="1">
      <c r="A30" s="29" t="s">
        <v>219</v>
      </c>
      <c r="B30" s="25"/>
      <c r="C30" s="151" t="s">
        <v>622</v>
      </c>
      <c r="D30" s="964">
        <v>522210</v>
      </c>
      <c r="E30" s="972"/>
      <c r="F30" s="964">
        <v>455236</v>
      </c>
      <c r="G30" s="638"/>
      <c r="H30" s="1121" t="s">
        <v>108</v>
      </c>
      <c r="I30" s="1125" t="s">
        <v>108</v>
      </c>
      <c r="J30" s="964">
        <v>455236</v>
      </c>
      <c r="K30" s="638"/>
      <c r="L30" s="964">
        <v>455236</v>
      </c>
      <c r="M30" s="638"/>
      <c r="N30" s="1121" t="s">
        <v>108</v>
      </c>
      <c r="O30" s="1122" t="s">
        <v>108</v>
      </c>
    </row>
    <row r="31" spans="1:15" ht="24.95" customHeight="1" thickBot="1">
      <c r="A31" s="3" t="s">
        <v>220</v>
      </c>
      <c r="B31" s="8"/>
      <c r="C31" s="153" t="s">
        <v>325</v>
      </c>
      <c r="D31" s="973">
        <f>D30+D29</f>
        <v>22553183</v>
      </c>
      <c r="E31" s="974"/>
      <c r="F31" s="1072">
        <f>F30+F29</f>
        <v>22076892</v>
      </c>
      <c r="G31" s="645"/>
      <c r="H31" s="1072">
        <f>H30+H29</f>
        <v>0</v>
      </c>
      <c r="I31" s="645"/>
      <c r="J31" s="1072">
        <f>J30+J29</f>
        <v>22076892</v>
      </c>
      <c r="K31" s="645"/>
      <c r="L31" s="1072">
        <f>L30+L29</f>
        <v>20583425</v>
      </c>
      <c r="M31" s="645"/>
      <c r="N31" s="1072">
        <f>N30+N29</f>
        <v>989639</v>
      </c>
      <c r="O31" s="646"/>
    </row>
    <row r="32" spans="1:15" ht="15.75" thickTop="1">
      <c r="A32" s="1"/>
      <c r="B32" s="1"/>
      <c r="C32" s="39"/>
      <c r="F32" s="108" t="s">
        <v>221</v>
      </c>
    </row>
    <row r="33" spans="6:20" ht="24.95" customHeight="1">
      <c r="F33" s="976"/>
      <c r="G33" s="976"/>
      <c r="H33" s="976"/>
      <c r="I33" s="976"/>
      <c r="J33" s="976"/>
      <c r="K33" s="976"/>
      <c r="L33" s="976"/>
      <c r="M33" s="976"/>
      <c r="N33" s="976"/>
      <c r="O33" s="976"/>
      <c r="P33" s="976"/>
    </row>
    <row r="34" spans="6:20" ht="24.95" customHeight="1">
      <c r="F34" s="976"/>
      <c r="G34" s="976"/>
      <c r="H34" s="976"/>
      <c r="I34" s="976"/>
      <c r="J34" s="976"/>
      <c r="K34" s="976"/>
      <c r="L34" s="976"/>
      <c r="M34" s="976"/>
      <c r="N34" s="976"/>
      <c r="O34" s="976"/>
      <c r="P34" s="976"/>
    </row>
    <row r="35" spans="6:20" ht="24.95" customHeight="1"/>
    <row r="36" spans="6:20" ht="24.95" customHeight="1"/>
    <row r="37" spans="6:20" ht="24.95" customHeight="1"/>
    <row r="38" spans="6:20" ht="24.95" customHeight="1"/>
    <row r="39" spans="6:20" ht="24.95" customHeight="1">
      <c r="L39" s="140"/>
    </row>
    <row r="40" spans="6:20" ht="24.95" customHeight="1"/>
    <row r="41" spans="6:20" ht="24.95" customHeight="1"/>
    <row r="42" spans="6:20" ht="24.95" customHeight="1"/>
    <row r="43" spans="6:20" ht="24.95" customHeight="1"/>
    <row r="44" spans="6:20" ht="24.95" customHeight="1"/>
    <row r="45" spans="6:20" ht="24.95" customHeight="1"/>
    <row r="46" spans="6:20" ht="24.95" customHeight="1">
      <c r="T46" s="451"/>
    </row>
    <row r="47" spans="6:20" ht="24.95" customHeight="1">
      <c r="T47" s="465"/>
    </row>
    <row r="48" spans="6:20" ht="24.95" customHeight="1">
      <c r="T48" s="451"/>
    </row>
    <row r="49" spans="20:20" ht="24.95" customHeight="1">
      <c r="T49" s="451"/>
    </row>
    <row r="50" spans="20:20" ht="15" customHeight="1">
      <c r="T50" s="451"/>
    </row>
    <row r="51" spans="20:20" ht="15" customHeight="1">
      <c r="T51" s="451"/>
    </row>
    <row r="52" spans="20:20" ht="15" customHeight="1">
      <c r="T52" s="451"/>
    </row>
    <row r="53" spans="20:20" ht="15" customHeight="1">
      <c r="T53" s="451"/>
    </row>
    <row r="54" spans="20:20" ht="15" customHeight="1"/>
    <row r="55" spans="20:20" ht="15" customHeight="1"/>
    <row r="56" spans="20:20" ht="15" customHeight="1"/>
    <row r="57" spans="20:20" ht="15" customHeight="1"/>
    <row r="58" spans="20:20" ht="15" customHeight="1"/>
    <row r="59" spans="20:20" ht="15" customHeight="1"/>
    <row r="60" spans="20:20" ht="15" customHeight="1"/>
    <row r="61" spans="20:20" ht="15" customHeight="1"/>
    <row r="62" spans="20:20" ht="15" customHeight="1"/>
    <row r="63" spans="20:20" ht="15" customHeight="1"/>
    <row r="64" spans="20: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3"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0000"/>
    <pageSetUpPr fitToPage="1"/>
  </sheetPr>
  <dimension ref="A1:O28"/>
  <sheetViews>
    <sheetView topLeftCell="A14" workbookViewId="0">
      <selection activeCell="D17" sqref="D17"/>
    </sheetView>
  </sheetViews>
  <sheetFormatPr defaultColWidth="9.77734375" defaultRowHeight="15"/>
  <cols>
    <col min="1" max="1" width="4.77734375" customWidth="1"/>
    <col min="2" max="2" width="37.77734375" customWidth="1"/>
    <col min="3" max="3" width="8.77734375" customWidth="1"/>
    <col min="4" max="4" width="13.77734375" customWidth="1"/>
    <col min="5" max="5" width="2.77734375" customWidth="1"/>
    <col min="6" max="6" width="13.77734375" customWidth="1"/>
    <col min="7" max="7" width="2.77734375" customWidth="1"/>
    <col min="8" max="8" width="13.77734375" customWidth="1"/>
    <col min="9" max="9" width="2.77734375" customWidth="1"/>
    <col min="10" max="10" width="13.77734375" customWidth="1"/>
    <col min="11" max="11" width="2.77734375" customWidth="1"/>
    <col min="12" max="12" width="13.77734375" customWidth="1"/>
    <col min="13" max="13" width="2.77734375" customWidth="1"/>
    <col min="14" max="14" width="13.77734375" customWidth="1"/>
    <col min="15" max="15" width="2.77734375" customWidth="1"/>
  </cols>
  <sheetData>
    <row r="1" spans="1:15" ht="21" thickBot="1">
      <c r="A1" s="2"/>
      <c r="B1" s="3"/>
      <c r="C1" s="3"/>
      <c r="D1" s="4" t="s">
        <v>88</v>
      </c>
      <c r="E1" s="3"/>
      <c r="F1" s="3"/>
      <c r="G1" s="3"/>
      <c r="H1" s="3"/>
      <c r="I1" s="3"/>
      <c r="J1" s="3"/>
      <c r="K1" s="3"/>
      <c r="L1" s="3"/>
      <c r="M1" s="3"/>
      <c r="N1" s="3"/>
      <c r="O1" s="3"/>
    </row>
    <row r="2" spans="1:15" ht="21.75" thickTop="1" thickBot="1">
      <c r="A2" s="5" t="s">
        <v>89</v>
      </c>
      <c r="B2" s="6"/>
      <c r="C2" s="105"/>
      <c r="D2" s="1221" t="s">
        <v>90</v>
      </c>
      <c r="E2" s="1222"/>
      <c r="F2" s="1222"/>
      <c r="G2" s="1222"/>
      <c r="H2" s="1222"/>
      <c r="I2" s="1222"/>
      <c r="J2" s="1222"/>
      <c r="K2" s="1223"/>
      <c r="L2" s="1221" t="str">
        <f>Expendpast</f>
        <v xml:space="preserve">          Expended 2015</v>
      </c>
      <c r="M2" s="1222"/>
      <c r="N2" s="1222"/>
      <c r="O2" s="1224"/>
    </row>
    <row r="3" spans="1:15" ht="16.5" thickTop="1">
      <c r="A3" s="1"/>
      <c r="B3" s="6"/>
      <c r="C3" s="105" t="s">
        <v>697</v>
      </c>
      <c r="D3" s="10"/>
      <c r="E3" s="6"/>
      <c r="F3" s="10"/>
      <c r="G3" s="6"/>
      <c r="H3" s="1225" t="str">
        <f>forpastBy</f>
        <v>for 2016  By</v>
      </c>
      <c r="I3" s="1226"/>
      <c r="J3" s="1225" t="str">
        <f>totalpast</f>
        <v>Total for 2015</v>
      </c>
      <c r="K3" s="1226"/>
      <c r="L3" s="10"/>
      <c r="M3" s="6"/>
      <c r="N3" s="10"/>
      <c r="O3" s="11"/>
    </row>
    <row r="4" spans="1:15" ht="15.75">
      <c r="A4" s="1"/>
      <c r="B4" s="6" t="s">
        <v>463</v>
      </c>
      <c r="C4" s="105"/>
      <c r="D4" s="10"/>
      <c r="E4" s="6"/>
      <c r="F4" s="10"/>
      <c r="G4" s="6"/>
      <c r="H4" s="1219" t="s">
        <v>92</v>
      </c>
      <c r="I4" s="1227"/>
      <c r="J4" s="1219" t="s">
        <v>93</v>
      </c>
      <c r="K4" s="1227"/>
      <c r="L4" s="1219" t="s">
        <v>94</v>
      </c>
      <c r="M4" s="1227"/>
      <c r="N4" s="1219" t="s">
        <v>95</v>
      </c>
      <c r="O4" s="1220"/>
    </row>
    <row r="5" spans="1:15" ht="16.5" thickBot="1">
      <c r="A5" s="2"/>
      <c r="B5" s="8"/>
      <c r="C5" s="107"/>
      <c r="D5" s="1217" t="str">
        <f>forcurrent</f>
        <v>for 2016</v>
      </c>
      <c r="E5" s="1218"/>
      <c r="F5" s="1215" t="str">
        <f>forpast</f>
        <v>for 2015</v>
      </c>
      <c r="G5" s="1216"/>
      <c r="H5" s="1215" t="s">
        <v>96</v>
      </c>
      <c r="I5" s="1216"/>
      <c r="J5" s="1215" t="s">
        <v>97</v>
      </c>
      <c r="K5" s="1216"/>
      <c r="L5" s="1215" t="s">
        <v>98</v>
      </c>
      <c r="M5" s="1216"/>
      <c r="N5" s="3"/>
      <c r="O5" s="9"/>
    </row>
    <row r="6" spans="1:15" ht="12" customHeight="1" thickTop="1">
      <c r="A6" s="1"/>
      <c r="B6" s="7" t="s">
        <v>326</v>
      </c>
      <c r="C6" s="7"/>
      <c r="D6" s="23"/>
      <c r="E6" s="22"/>
      <c r="F6" s="23"/>
      <c r="G6" s="22"/>
      <c r="H6" s="23"/>
      <c r="I6" s="22"/>
      <c r="J6" s="23"/>
      <c r="K6" s="22"/>
      <c r="L6" s="23"/>
      <c r="M6" s="22"/>
      <c r="N6" s="23"/>
      <c r="O6" s="24"/>
    </row>
    <row r="7" spans="1:15" ht="19.5" customHeight="1">
      <c r="A7" s="14"/>
      <c r="B7" s="44" t="s">
        <v>327</v>
      </c>
      <c r="C7" s="127" t="s">
        <v>304</v>
      </c>
      <c r="D7" s="637">
        <f>'19'!D29</f>
        <v>16963053</v>
      </c>
      <c r="E7" s="638"/>
      <c r="F7" s="671">
        <f>'19'!F29</f>
        <v>16637567</v>
      </c>
      <c r="G7" s="638"/>
      <c r="H7" s="671">
        <f>'19'!H29</f>
        <v>0</v>
      </c>
      <c r="I7" s="638"/>
      <c r="J7" s="671">
        <f>'19'!J29</f>
        <v>16621789</v>
      </c>
      <c r="K7" s="638"/>
      <c r="L7" s="671">
        <f>'19'!L29</f>
        <v>15740028</v>
      </c>
      <c r="M7" s="638"/>
      <c r="N7" s="671">
        <f>'19'!N29</f>
        <v>881761</v>
      </c>
      <c r="O7" s="639"/>
    </row>
    <row r="8" spans="1:15" ht="20.25" customHeight="1">
      <c r="A8" s="14"/>
      <c r="B8" s="44" t="s">
        <v>87</v>
      </c>
      <c r="C8" s="127" t="s">
        <v>267</v>
      </c>
      <c r="D8" s="637"/>
      <c r="E8" s="638"/>
      <c r="F8" s="637"/>
      <c r="G8" s="638"/>
      <c r="H8" s="637"/>
      <c r="I8" s="638"/>
      <c r="J8" s="637"/>
      <c r="K8" s="638"/>
      <c r="L8" s="637"/>
      <c r="M8" s="638"/>
      <c r="N8" s="637"/>
      <c r="O8" s="639"/>
    </row>
    <row r="9" spans="1:15" ht="24.95" customHeight="1">
      <c r="A9" s="14"/>
      <c r="B9" s="44" t="s">
        <v>328</v>
      </c>
      <c r="C9" s="127" t="s">
        <v>267</v>
      </c>
      <c r="D9" s="640" t="s">
        <v>108</v>
      </c>
      <c r="E9" s="641" t="s">
        <v>108</v>
      </c>
      <c r="F9" s="640" t="s">
        <v>108</v>
      </c>
      <c r="G9" s="641" t="s">
        <v>108</v>
      </c>
      <c r="H9" s="640" t="s">
        <v>108</v>
      </c>
      <c r="I9" s="641" t="s">
        <v>108</v>
      </c>
      <c r="J9" s="640" t="s">
        <v>108</v>
      </c>
      <c r="K9" s="641" t="s">
        <v>108</v>
      </c>
      <c r="L9" s="640" t="s">
        <v>108</v>
      </c>
      <c r="M9" s="641" t="s">
        <v>108</v>
      </c>
      <c r="N9" s="640" t="s">
        <v>108</v>
      </c>
      <c r="O9" s="700" t="s">
        <v>108</v>
      </c>
    </row>
    <row r="10" spans="1:15" ht="24.95" customHeight="1">
      <c r="A10" s="14"/>
      <c r="B10" s="703" t="s">
        <v>329</v>
      </c>
      <c r="C10" s="127" t="s">
        <v>305</v>
      </c>
      <c r="D10" s="672">
        <f>'20a'!D23</f>
        <v>2101054</v>
      </c>
      <c r="E10" s="673"/>
      <c r="F10" s="672">
        <f>'20a'!F23</f>
        <v>1958081</v>
      </c>
      <c r="G10" s="638"/>
      <c r="H10" s="672">
        <f>'20a'!H23</f>
        <v>0</v>
      </c>
      <c r="I10" s="638"/>
      <c r="J10" s="672">
        <f>'20a'!J23</f>
        <v>1972887</v>
      </c>
      <c r="K10" s="638"/>
      <c r="L10" s="672">
        <f>'20a'!L23</f>
        <v>1865009</v>
      </c>
      <c r="M10" s="638"/>
      <c r="N10" s="672">
        <f>'20a'!N23</f>
        <v>107878</v>
      </c>
      <c r="O10" s="639"/>
    </row>
    <row r="11" spans="1:15" ht="24.95" customHeight="1">
      <c r="A11" s="14"/>
      <c r="B11" s="703" t="s">
        <v>150</v>
      </c>
      <c r="C11" s="127" t="s">
        <v>306</v>
      </c>
      <c r="D11" s="671">
        <f>'21'!D23</f>
        <v>0</v>
      </c>
      <c r="E11" s="638"/>
      <c r="F11" s="672">
        <f>'21'!F23</f>
        <v>0</v>
      </c>
      <c r="G11" s="638"/>
      <c r="H11" s="672">
        <f>'21'!H23</f>
        <v>0</v>
      </c>
      <c r="I11" s="638"/>
      <c r="J11" s="672">
        <f>'21'!J23</f>
        <v>0</v>
      </c>
      <c r="K11" s="638"/>
      <c r="L11" s="672">
        <f>'21'!L23</f>
        <v>0</v>
      </c>
      <c r="M11" s="638"/>
      <c r="N11" s="672">
        <f>'21'!N23</f>
        <v>0</v>
      </c>
      <c r="O11" s="639"/>
    </row>
    <row r="12" spans="1:15" ht="24.95" customHeight="1">
      <c r="A12" s="14"/>
      <c r="B12" s="703" t="s">
        <v>715</v>
      </c>
      <c r="C12" s="127" t="s">
        <v>307</v>
      </c>
      <c r="D12" s="671">
        <f>'22'!D23</f>
        <v>0</v>
      </c>
      <c r="E12" s="638"/>
      <c r="F12" s="671">
        <f>'22'!F23</f>
        <v>0</v>
      </c>
      <c r="G12" s="673"/>
      <c r="H12" s="671">
        <f>'22'!H23</f>
        <v>0</v>
      </c>
      <c r="I12" s="638"/>
      <c r="J12" s="671">
        <f>'22'!J23</f>
        <v>0</v>
      </c>
      <c r="K12" s="673"/>
      <c r="L12" s="671">
        <f>'22'!L23</f>
        <v>0</v>
      </c>
      <c r="M12" s="638"/>
      <c r="N12" s="671">
        <f>'22'!N23</f>
        <v>0</v>
      </c>
      <c r="O12" s="639"/>
    </row>
    <row r="13" spans="1:15" ht="24.95" customHeight="1">
      <c r="A13" s="14"/>
      <c r="B13" s="703" t="s">
        <v>330</v>
      </c>
      <c r="C13" s="127" t="s">
        <v>308</v>
      </c>
      <c r="D13" s="671">
        <f>'23'!D22</f>
        <v>0</v>
      </c>
      <c r="E13" s="638"/>
      <c r="F13" s="671">
        <f>'23'!F22</f>
        <v>0</v>
      </c>
      <c r="G13" s="638"/>
      <c r="H13" s="637">
        <f>'23'!H22</f>
        <v>0</v>
      </c>
      <c r="I13" s="638"/>
      <c r="J13" s="671">
        <f>'23'!J22</f>
        <v>0</v>
      </c>
      <c r="K13" s="638"/>
      <c r="L13" s="637">
        <f>'23'!L22</f>
        <v>0</v>
      </c>
      <c r="M13" s="638"/>
      <c r="N13" s="671">
        <f>'23'!N22</f>
        <v>0</v>
      </c>
      <c r="O13" s="639"/>
    </row>
    <row r="14" spans="1:15" ht="24.95" customHeight="1" thickBot="1">
      <c r="A14" s="14"/>
      <c r="B14" s="703" t="s">
        <v>331</v>
      </c>
      <c r="C14" s="127" t="s">
        <v>309</v>
      </c>
      <c r="D14" s="671">
        <f>'25'!D19</f>
        <v>40192</v>
      </c>
      <c r="E14" s="638"/>
      <c r="F14" s="671">
        <f>'25'!F19</f>
        <v>42388</v>
      </c>
      <c r="G14" s="638"/>
      <c r="H14" s="637">
        <f>'25'!H19</f>
        <v>0</v>
      </c>
      <c r="I14" s="638"/>
      <c r="J14" s="671">
        <f>'25'!J19</f>
        <v>42388</v>
      </c>
      <c r="K14" s="638"/>
      <c r="L14" s="637">
        <f>'25'!L19</f>
        <v>42388</v>
      </c>
      <c r="M14" s="638"/>
      <c r="N14" s="671">
        <f>'25'!N19</f>
        <v>0</v>
      </c>
      <c r="O14" s="639"/>
    </row>
    <row r="15" spans="1:15" ht="24.95" customHeight="1" thickBot="1">
      <c r="A15" s="14"/>
      <c r="B15" s="704" t="s">
        <v>332</v>
      </c>
      <c r="C15" s="127" t="s">
        <v>310</v>
      </c>
      <c r="D15" s="705">
        <f>SUM(D10:D14)</f>
        <v>2141246</v>
      </c>
      <c r="E15" s="698"/>
      <c r="F15" s="705">
        <f>SUM(F10:F14)</f>
        <v>2000469</v>
      </c>
      <c r="G15" s="698"/>
      <c r="H15" s="697">
        <f>SUM(H10:H14)</f>
        <v>0</v>
      </c>
      <c r="I15" s="698"/>
      <c r="J15" s="705">
        <f>SUM(J10:J14)</f>
        <v>2015275</v>
      </c>
      <c r="K15" s="698"/>
      <c r="L15" s="697">
        <f>SUM(L10:L14)</f>
        <v>1907397</v>
      </c>
      <c r="M15" s="698"/>
      <c r="N15" s="705">
        <f>SUM(N10:N14)</f>
        <v>107878</v>
      </c>
      <c r="O15" s="699"/>
    </row>
    <row r="16" spans="1:15" ht="24.95" customHeight="1">
      <c r="A16" s="14"/>
      <c r="B16" s="44" t="s">
        <v>465</v>
      </c>
      <c r="C16" s="127" t="s">
        <v>314</v>
      </c>
      <c r="D16" s="671">
        <f>'26a'!D23</f>
        <v>1100000</v>
      </c>
      <c r="E16" s="638"/>
      <c r="F16" s="671">
        <f>'26a'!F23</f>
        <v>100000</v>
      </c>
      <c r="G16" s="638"/>
      <c r="H16" s="637">
        <f>'26a'!H23</f>
        <v>0</v>
      </c>
      <c r="I16" s="638"/>
      <c r="J16" s="671">
        <f>'26a'!J23</f>
        <v>100000</v>
      </c>
      <c r="K16" s="638"/>
      <c r="L16" s="637">
        <f>'26a'!L23</f>
        <v>100000</v>
      </c>
      <c r="M16" s="638"/>
      <c r="N16" s="671">
        <f>'26a'!N23</f>
        <v>0</v>
      </c>
      <c r="O16" s="639"/>
    </row>
    <row r="17" spans="1:15" ht="24.95" customHeight="1">
      <c r="A17" s="14"/>
      <c r="B17" s="44" t="s">
        <v>466</v>
      </c>
      <c r="C17" s="127" t="s">
        <v>317</v>
      </c>
      <c r="D17" s="671">
        <f>'27'!D23</f>
        <v>1826674</v>
      </c>
      <c r="E17" s="638"/>
      <c r="F17" s="671">
        <f>'27'!F23</f>
        <v>2869620</v>
      </c>
      <c r="G17" s="638"/>
      <c r="H17" s="637">
        <f>'27'!H23</f>
        <v>0</v>
      </c>
      <c r="I17" s="638"/>
      <c r="J17" s="671">
        <f>'27'!J23</f>
        <v>2870592</v>
      </c>
      <c r="K17" s="638"/>
      <c r="L17" s="637">
        <f>'27'!L23</f>
        <v>2366764</v>
      </c>
      <c r="M17" s="638"/>
      <c r="N17" s="706" t="s">
        <v>108</v>
      </c>
      <c r="O17" s="700" t="s">
        <v>108</v>
      </c>
    </row>
    <row r="18" spans="1:15" ht="24.95" customHeight="1">
      <c r="A18" s="14"/>
      <c r="B18" s="44" t="s">
        <v>111</v>
      </c>
      <c r="C18" s="127" t="s">
        <v>318</v>
      </c>
      <c r="D18" s="671">
        <f>'28'!D20</f>
        <v>0</v>
      </c>
      <c r="E18" s="638"/>
      <c r="F18" s="671">
        <f>'28'!F20</f>
        <v>14000</v>
      </c>
      <c r="G18" s="638"/>
      <c r="H18" s="640" t="s">
        <v>108</v>
      </c>
      <c r="I18" s="641" t="s">
        <v>108</v>
      </c>
      <c r="J18" s="671">
        <f>'28'!J20</f>
        <v>14000</v>
      </c>
      <c r="K18" s="638"/>
      <c r="L18" s="637">
        <f>'28'!L20</f>
        <v>14000</v>
      </c>
      <c r="M18" s="638"/>
      <c r="N18" s="706" t="s">
        <v>108</v>
      </c>
      <c r="O18" s="701" t="s">
        <v>108</v>
      </c>
    </row>
    <row r="19" spans="1:15" ht="24.95" customHeight="1">
      <c r="A19" s="14"/>
      <c r="B19" s="44" t="s">
        <v>192</v>
      </c>
      <c r="C19" s="155" t="s">
        <v>613</v>
      </c>
      <c r="D19" s="671">
        <f>'28'!D21</f>
        <v>0</v>
      </c>
      <c r="E19" s="638"/>
      <c r="F19" s="671">
        <f>'28'!F21</f>
        <v>0</v>
      </c>
      <c r="G19" s="638"/>
      <c r="H19" s="637">
        <f>'28'!H21</f>
        <v>0</v>
      </c>
      <c r="I19" s="638"/>
      <c r="J19" s="671">
        <f>'28'!J21</f>
        <v>0</v>
      </c>
      <c r="K19" s="638"/>
      <c r="L19" s="637">
        <f>'28'!L21</f>
        <v>0</v>
      </c>
      <c r="M19" s="638"/>
      <c r="N19" s="671" t="str">
        <f>'28'!N21</f>
        <v>x</v>
      </c>
      <c r="O19" s="677"/>
    </row>
    <row r="20" spans="1:15" ht="24.95" customHeight="1">
      <c r="A20" s="14"/>
      <c r="B20" s="44" t="s">
        <v>467</v>
      </c>
      <c r="C20" s="155" t="s">
        <v>615</v>
      </c>
      <c r="D20" s="671">
        <f>'28'!D26</f>
        <v>0</v>
      </c>
      <c r="E20" s="638"/>
      <c r="F20" s="671">
        <f>'28'!F26</f>
        <v>0</v>
      </c>
      <c r="G20" s="638"/>
      <c r="H20" s="640" t="s">
        <v>108</v>
      </c>
      <c r="I20" s="641" t="s">
        <v>108</v>
      </c>
      <c r="J20" s="671">
        <f>'28'!J26</f>
        <v>0</v>
      </c>
      <c r="K20" s="638"/>
      <c r="L20" s="637">
        <f>'28'!L26</f>
        <v>0</v>
      </c>
      <c r="M20" s="638"/>
      <c r="N20" s="706" t="s">
        <v>108</v>
      </c>
      <c r="O20" s="701" t="s">
        <v>108</v>
      </c>
    </row>
    <row r="21" spans="1:15" ht="24.95" customHeight="1">
      <c r="A21" s="14"/>
      <c r="B21" s="44" t="s">
        <v>468</v>
      </c>
      <c r="C21" s="127" t="s">
        <v>333</v>
      </c>
      <c r="D21" s="671">
        <f>'29'!D24</f>
        <v>0</v>
      </c>
      <c r="E21" s="638"/>
      <c r="F21" s="671">
        <f>'29'!F24</f>
        <v>0</v>
      </c>
      <c r="G21" s="638"/>
      <c r="H21" s="637">
        <f>'29'!H24</f>
        <v>0</v>
      </c>
      <c r="I21" s="638"/>
      <c r="J21" s="671">
        <f>'29'!J24</f>
        <v>0</v>
      </c>
      <c r="K21" s="638"/>
      <c r="L21" s="637">
        <f>'29'!L24</f>
        <v>0</v>
      </c>
      <c r="M21" s="638"/>
      <c r="N21" s="706" t="s">
        <v>108</v>
      </c>
      <c r="O21" s="701" t="s">
        <v>108</v>
      </c>
    </row>
    <row r="22" spans="1:15" ht="24.95" customHeight="1">
      <c r="A22" s="14"/>
      <c r="B22" s="44" t="s">
        <v>469</v>
      </c>
      <c r="C22" s="155" t="s">
        <v>614</v>
      </c>
      <c r="D22" s="671">
        <v>0</v>
      </c>
      <c r="E22" s="638"/>
      <c r="F22" s="671">
        <v>0</v>
      </c>
      <c r="G22" s="638"/>
      <c r="H22" s="640" t="s">
        <v>108</v>
      </c>
      <c r="I22" s="641" t="s">
        <v>108</v>
      </c>
      <c r="J22" s="671">
        <v>0</v>
      </c>
      <c r="K22" s="638"/>
      <c r="L22" s="637">
        <v>0</v>
      </c>
      <c r="M22" s="638"/>
      <c r="N22" s="706" t="s">
        <v>108</v>
      </c>
      <c r="O22" s="701" t="s">
        <v>108</v>
      </c>
    </row>
    <row r="23" spans="1:15" ht="24.95" customHeight="1" thickBot="1">
      <c r="A23" s="14"/>
      <c r="B23" s="44" t="s">
        <v>219</v>
      </c>
      <c r="C23" s="155" t="s">
        <v>622</v>
      </c>
      <c r="D23" s="671">
        <f>+'29'!D30</f>
        <v>522210</v>
      </c>
      <c r="E23" s="638"/>
      <c r="F23" s="671">
        <f>'29'!F30</f>
        <v>455236</v>
      </c>
      <c r="G23" s="638"/>
      <c r="H23" s="640" t="s">
        <v>108</v>
      </c>
      <c r="I23" s="641" t="s">
        <v>108</v>
      </c>
      <c r="J23" s="671">
        <f>'29'!J30</f>
        <v>455236</v>
      </c>
      <c r="K23" s="638"/>
      <c r="L23" s="637">
        <f>'29'!L30</f>
        <v>455236</v>
      </c>
      <c r="M23" s="638"/>
      <c r="N23" s="706" t="s">
        <v>108</v>
      </c>
      <c r="O23" s="702" t="s">
        <v>108</v>
      </c>
    </row>
    <row r="24" spans="1:15" ht="24.95" customHeight="1" thickBot="1">
      <c r="A24" s="2"/>
      <c r="B24" s="12" t="s">
        <v>470</v>
      </c>
      <c r="C24" s="107" t="s">
        <v>325</v>
      </c>
      <c r="D24" s="691">
        <f>SUM(D15:D23)+D7</f>
        <v>22553183</v>
      </c>
      <c r="E24" s="707"/>
      <c r="F24" s="691">
        <f>SUM(F15:F23)+F7</f>
        <v>22076892</v>
      </c>
      <c r="G24" s="707"/>
      <c r="H24" s="708">
        <f>SUM(H15:H23)+H7</f>
        <v>0</v>
      </c>
      <c r="I24" s="707"/>
      <c r="J24" s="691">
        <f>SUM(J15:J23)+J7</f>
        <v>22076892</v>
      </c>
      <c r="K24" s="707"/>
      <c r="L24" s="708">
        <f>SUM(L15:L23)+L7</f>
        <v>20583425</v>
      </c>
      <c r="M24" s="707"/>
      <c r="N24" s="691">
        <f>SUM(N15:N23)+N7</f>
        <v>989639</v>
      </c>
      <c r="O24" s="709"/>
    </row>
    <row r="25" spans="1:15" ht="16.5" thickTop="1">
      <c r="A25" s="1"/>
      <c r="B25" s="1"/>
      <c r="C25" s="1"/>
      <c r="D25" s="1"/>
      <c r="E25" s="1"/>
      <c r="F25" s="106" t="s">
        <v>471</v>
      </c>
    </row>
    <row r="26" spans="1:15">
      <c r="N26" s="411"/>
    </row>
    <row r="27" spans="1:15">
      <c r="N27" s="411"/>
    </row>
    <row r="28" spans="1:15">
      <c r="F28" s="453"/>
    </row>
  </sheetData>
  <mergeCells count="13">
    <mergeCell ref="N4:O4"/>
    <mergeCell ref="D2:K2"/>
    <mergeCell ref="L2:O2"/>
    <mergeCell ref="H3:I3"/>
    <mergeCell ref="J3:K3"/>
    <mergeCell ref="H4:I4"/>
    <mergeCell ref="J4:K4"/>
    <mergeCell ref="L4:M4"/>
    <mergeCell ref="L5:M5"/>
    <mergeCell ref="D5:E5"/>
    <mergeCell ref="F5:G5"/>
    <mergeCell ref="H5:I5"/>
    <mergeCell ref="J5:K5"/>
  </mergeCells>
  <phoneticPr fontId="0" type="noConversion"/>
  <printOptions horizontalCentered="1" verticalCentered="1"/>
  <pageMargins left="0.33300000000000002" right="0.5" top="0.25" bottom="0.46" header="0.5" footer="0.5"/>
  <pageSetup paperSize="5" scale="9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25"/>
  <sheetViews>
    <sheetView workbookViewId="0"/>
  </sheetViews>
  <sheetFormatPr defaultColWidth="9.77734375" defaultRowHeight="15"/>
  <cols>
    <col min="1" max="1" width="28.77734375" customWidth="1"/>
    <col min="4" max="4" width="13.33203125" customWidth="1"/>
    <col min="9" max="9" width="21.77734375" customWidth="1"/>
    <col min="10" max="10" width="14.77734375" customWidth="1"/>
    <col min="11" max="11" width="5.88671875" customWidth="1"/>
  </cols>
  <sheetData>
    <row r="1" spans="1:11" ht="20.25">
      <c r="G1" s="122" t="s">
        <v>559</v>
      </c>
    </row>
    <row r="2" spans="1:11" ht="12" customHeight="1">
      <c r="G2" s="53"/>
    </row>
    <row r="3" spans="1:11" ht="16.5" thickBot="1">
      <c r="A3" s="54"/>
      <c r="B3" s="54"/>
      <c r="C3" s="54"/>
      <c r="D3" s="54"/>
      <c r="E3" s="54"/>
      <c r="F3" s="54"/>
      <c r="G3" s="123" t="s">
        <v>560</v>
      </c>
      <c r="H3" s="54"/>
      <c r="I3" s="54"/>
      <c r="J3" s="54"/>
      <c r="K3" s="54"/>
    </row>
    <row r="4" spans="1:11" ht="22.5" customHeight="1" thickTop="1" thickBot="1">
      <c r="A4" s="54"/>
      <c r="B4" s="54"/>
      <c r="C4" s="54"/>
      <c r="D4" s="54"/>
      <c r="E4" s="54"/>
      <c r="F4" s="54"/>
      <c r="G4" s="54"/>
      <c r="H4" s="54"/>
      <c r="I4" s="56"/>
      <c r="J4" s="123" t="s">
        <v>1405</v>
      </c>
      <c r="K4" s="54"/>
    </row>
    <row r="5" spans="1:11" ht="23.25" customHeight="1" thickTop="1">
      <c r="A5" s="57" t="s">
        <v>410</v>
      </c>
      <c r="B5" s="57"/>
      <c r="C5" s="57"/>
      <c r="D5" s="57"/>
      <c r="E5" s="57"/>
      <c r="F5" s="57"/>
      <c r="G5" s="57"/>
      <c r="H5" s="57"/>
      <c r="I5" s="58"/>
      <c r="J5" s="124" t="s">
        <v>108</v>
      </c>
      <c r="K5" s="57" t="s">
        <v>169</v>
      </c>
    </row>
    <row r="6" spans="1:11" ht="23.25" customHeight="1">
      <c r="A6" s="57" t="s">
        <v>411</v>
      </c>
      <c r="B6" s="57"/>
      <c r="C6" s="57"/>
      <c r="D6" s="57"/>
      <c r="E6" s="57"/>
      <c r="F6" s="57"/>
      <c r="G6" s="57"/>
      <c r="H6" s="57"/>
      <c r="I6" s="58"/>
      <c r="J6" s="124" t="s">
        <v>108</v>
      </c>
      <c r="K6" s="57" t="s">
        <v>169</v>
      </c>
    </row>
    <row r="7" spans="1:11" ht="23.25" customHeight="1">
      <c r="A7" s="57" t="s">
        <v>412</v>
      </c>
      <c r="B7" s="57"/>
      <c r="C7" s="57"/>
      <c r="D7" s="57"/>
      <c r="E7" s="57"/>
      <c r="F7" s="57"/>
      <c r="G7" s="57"/>
      <c r="H7" s="57"/>
      <c r="I7" s="58"/>
      <c r="J7" s="715">
        <f>'19'!D29</f>
        <v>16963053</v>
      </c>
      <c r="K7" s="57"/>
    </row>
    <row r="8" spans="1:11" ht="22.5" customHeight="1">
      <c r="A8" s="57" t="s">
        <v>413</v>
      </c>
      <c r="B8" s="57"/>
      <c r="C8" s="57"/>
      <c r="D8" s="57"/>
      <c r="E8" s="57"/>
      <c r="F8" s="57"/>
      <c r="G8" s="57"/>
      <c r="H8" s="57"/>
      <c r="I8" s="58"/>
      <c r="J8" s="124" t="s">
        <v>108</v>
      </c>
      <c r="K8" s="57" t="s">
        <v>169</v>
      </c>
    </row>
    <row r="9" spans="1:11" ht="25.9" customHeight="1">
      <c r="A9" s="57" t="s">
        <v>414</v>
      </c>
      <c r="B9" s="57"/>
      <c r="C9" s="57"/>
      <c r="D9" s="57"/>
      <c r="E9" s="57"/>
      <c r="F9" s="57"/>
      <c r="G9" s="57"/>
      <c r="H9" s="57"/>
      <c r="I9" s="58"/>
      <c r="J9" s="715">
        <f>'28'!D29</f>
        <v>5067920</v>
      </c>
      <c r="K9" s="57"/>
    </row>
    <row r="10" spans="1:11" ht="23.25" customHeight="1">
      <c r="A10" s="57" t="s">
        <v>417</v>
      </c>
      <c r="B10" s="57"/>
      <c r="C10" s="57"/>
      <c r="D10" s="57"/>
      <c r="E10" s="57"/>
      <c r="F10" s="57"/>
      <c r="G10" s="57"/>
      <c r="H10" s="57"/>
      <c r="I10" s="58"/>
      <c r="J10" s="715">
        <f>'29'!D24</f>
        <v>0</v>
      </c>
      <c r="K10" s="57"/>
    </row>
    <row r="11" spans="1:11" ht="23.25" customHeight="1">
      <c r="A11" s="57" t="s">
        <v>418</v>
      </c>
      <c r="B11" s="57"/>
      <c r="C11" s="57"/>
      <c r="D11" s="57"/>
      <c r="E11" s="57"/>
      <c r="F11" s="57"/>
      <c r="G11" s="57"/>
      <c r="H11" s="57"/>
      <c r="I11" s="58"/>
      <c r="J11" s="715">
        <f>'29'!D26</f>
        <v>5067920</v>
      </c>
      <c r="K11" s="57"/>
    </row>
    <row r="12" spans="1:11" ht="23.25" customHeight="1">
      <c r="A12" s="57" t="s">
        <v>419</v>
      </c>
      <c r="B12" s="57"/>
      <c r="C12" s="57"/>
      <c r="D12" s="57"/>
      <c r="E12" s="59">
        <v>0.98099999999999998</v>
      </c>
      <c r="F12" s="57" t="s">
        <v>420</v>
      </c>
      <c r="G12" s="57"/>
      <c r="H12" s="57"/>
      <c r="I12" s="58"/>
      <c r="J12" s="715">
        <f>'29'!D30</f>
        <v>522210</v>
      </c>
      <c r="K12" s="57"/>
    </row>
    <row r="13" spans="1:11" ht="15" customHeight="1">
      <c r="F13" t="s">
        <v>421</v>
      </c>
      <c r="H13" t="s">
        <v>1406</v>
      </c>
      <c r="I13" s="60"/>
      <c r="J13" s="716"/>
    </row>
    <row r="14" spans="1:11" ht="15.75" customHeight="1">
      <c r="A14" s="57" t="s">
        <v>422</v>
      </c>
      <c r="B14" s="57"/>
      <c r="C14" s="57"/>
      <c r="D14" s="57"/>
      <c r="E14" s="57"/>
      <c r="F14" s="57" t="s">
        <v>423</v>
      </c>
      <c r="G14" s="57"/>
      <c r="H14" s="57" t="s">
        <v>1356</v>
      </c>
      <c r="I14" s="133"/>
      <c r="J14" s="715">
        <f>J12+J11+J7</f>
        <v>22553183</v>
      </c>
      <c r="K14" s="57"/>
    </row>
    <row r="15" spans="1:11" ht="18" customHeight="1">
      <c r="A15" t="s">
        <v>424</v>
      </c>
      <c r="I15" s="61"/>
      <c r="J15" s="716"/>
    </row>
    <row r="16" spans="1:11" ht="15.75" customHeight="1">
      <c r="A16" s="57" t="s">
        <v>425</v>
      </c>
      <c r="B16" s="57"/>
      <c r="C16" s="57"/>
      <c r="D16" s="57"/>
      <c r="E16" s="57"/>
      <c r="F16" s="57"/>
      <c r="G16" s="57"/>
      <c r="H16" s="57"/>
      <c r="I16" s="58"/>
      <c r="J16" s="715">
        <f>'11'!C24</f>
        <v>7460244</v>
      </c>
      <c r="K16" s="57"/>
    </row>
    <row r="17" spans="1:11" ht="23.25" customHeight="1">
      <c r="A17" s="57" t="s">
        <v>426</v>
      </c>
      <c r="B17" s="57"/>
      <c r="C17" s="57"/>
      <c r="D17" s="57"/>
      <c r="E17" s="57"/>
      <c r="F17" s="57"/>
      <c r="G17" s="57"/>
      <c r="H17" s="57"/>
      <c r="I17" s="58"/>
      <c r="J17" s="124" t="s">
        <v>108</v>
      </c>
      <c r="K17" s="57" t="s">
        <v>169</v>
      </c>
    </row>
    <row r="18" spans="1:11" ht="23.25" customHeight="1">
      <c r="A18" s="57" t="s">
        <v>427</v>
      </c>
      <c r="B18" s="57"/>
      <c r="C18" s="57"/>
      <c r="D18" s="57"/>
      <c r="E18" s="57"/>
      <c r="F18" s="57"/>
      <c r="G18" s="57"/>
      <c r="H18" s="57"/>
      <c r="I18" s="58"/>
      <c r="J18" s="715">
        <f>'11'!C26</f>
        <v>14684869</v>
      </c>
      <c r="K18" s="57"/>
    </row>
    <row r="19" spans="1:11" ht="25.9" customHeight="1">
      <c r="A19" s="57" t="s">
        <v>428</v>
      </c>
      <c r="B19" s="57"/>
      <c r="C19" s="57"/>
      <c r="D19" s="57"/>
      <c r="E19" s="57"/>
      <c r="F19" s="57"/>
      <c r="G19" s="57"/>
      <c r="H19" s="57"/>
      <c r="I19" s="58"/>
      <c r="J19" s="715">
        <f>'11'!C27</f>
        <v>0</v>
      </c>
      <c r="K19" s="57"/>
    </row>
    <row r="20" spans="1:11" ht="22.5" customHeight="1">
      <c r="A20" s="594" t="s">
        <v>922</v>
      </c>
      <c r="B20" s="57"/>
      <c r="C20" s="57"/>
      <c r="D20" s="57"/>
      <c r="E20" s="57"/>
      <c r="F20" s="57"/>
      <c r="G20" s="57"/>
      <c r="H20" s="57"/>
      <c r="I20" s="58"/>
      <c r="J20" s="715">
        <f>'11'!C28</f>
        <v>408070</v>
      </c>
      <c r="K20" s="57"/>
    </row>
    <row r="21" spans="1:11" ht="23.25" customHeight="1">
      <c r="A21" s="57"/>
      <c r="B21" s="57"/>
      <c r="C21" s="57"/>
      <c r="D21" s="57"/>
      <c r="E21" s="57"/>
      <c r="F21" s="57"/>
      <c r="G21" s="57"/>
      <c r="H21" s="57"/>
      <c r="I21" s="58"/>
      <c r="J21" s="715"/>
      <c r="K21" s="57"/>
    </row>
    <row r="22" spans="1:11" ht="22.5" customHeight="1">
      <c r="A22" s="57"/>
      <c r="B22" s="57"/>
      <c r="C22" s="57"/>
      <c r="D22" s="57"/>
      <c r="E22" s="57"/>
      <c r="F22" s="57"/>
      <c r="G22" s="57"/>
      <c r="H22" s="57"/>
      <c r="I22" s="58"/>
      <c r="J22" s="715"/>
      <c r="K22" s="57"/>
    </row>
    <row r="23" spans="1:11" ht="22.5" customHeight="1">
      <c r="A23" s="57"/>
      <c r="B23" s="57"/>
      <c r="C23" s="57"/>
      <c r="D23" s="57"/>
      <c r="E23" s="57"/>
      <c r="F23" s="57"/>
      <c r="G23" s="57"/>
      <c r="H23" s="57"/>
      <c r="I23" s="58"/>
      <c r="J23" s="715"/>
      <c r="K23" s="57"/>
    </row>
    <row r="24" spans="1:11" ht="22.5" customHeight="1">
      <c r="A24" s="57"/>
      <c r="B24" s="57"/>
      <c r="C24" s="57"/>
      <c r="D24" s="57"/>
      <c r="E24" s="57"/>
      <c r="F24" s="57"/>
      <c r="G24" s="57"/>
      <c r="H24" s="57"/>
      <c r="I24" s="58"/>
      <c r="J24" s="715"/>
      <c r="K24" s="57"/>
    </row>
    <row r="25" spans="1:11" ht="22.5" customHeight="1">
      <c r="A25" s="1160" t="s">
        <v>429</v>
      </c>
      <c r="B25" s="1160"/>
      <c r="C25" s="1160"/>
      <c r="D25" s="1160"/>
      <c r="E25" s="1160"/>
      <c r="F25" s="1160"/>
      <c r="G25" s="1160"/>
      <c r="H25" s="1160"/>
      <c r="I25" s="1160"/>
      <c r="J25" s="1160"/>
      <c r="K25" s="1160"/>
    </row>
  </sheetData>
  <mergeCells count="1">
    <mergeCell ref="A25:K25"/>
  </mergeCells>
  <printOptions horizontalCentered="1" verticalCentered="1"/>
  <pageMargins left="0.33300000000000002" right="0.5" top="0.25" bottom="0.46" header="0.5" footer="0.5"/>
  <pageSetup paperSize="5" scale="98"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7">
    <pageSetUpPr fitToPage="1"/>
  </sheetPr>
  <dimension ref="A1:P30"/>
  <sheetViews>
    <sheetView workbookViewId="0"/>
  </sheetViews>
  <sheetFormatPr defaultColWidth="8.77734375" defaultRowHeight="14.25"/>
  <cols>
    <col min="1" max="1" width="2.77734375" style="230" customWidth="1"/>
    <col min="2" max="2" width="4" style="230" customWidth="1"/>
    <col min="3" max="3" width="40.21875" style="230" customWidth="1"/>
    <col min="4" max="4" width="9.44140625" style="230" customWidth="1"/>
    <col min="5" max="5" width="1.33203125" style="230" customWidth="1"/>
    <col min="6" max="6" width="15.6640625" style="230" customWidth="1"/>
    <col min="7" max="7" width="3.77734375" style="230" customWidth="1"/>
    <col min="8" max="8" width="14.21875" style="230" customWidth="1"/>
    <col min="9" max="9" width="3.77734375" style="230" customWidth="1"/>
    <col min="10" max="10" width="15.44140625" style="230" customWidth="1"/>
    <col min="11" max="11" width="3.77734375" style="230" customWidth="1"/>
    <col min="12" max="12" width="2.88671875" style="230" customWidth="1"/>
    <col min="13" max="13" width="13.77734375" style="230" customWidth="1"/>
    <col min="14" max="14" width="14.88671875" style="230" customWidth="1"/>
    <col min="15" max="15" width="12.77734375" style="230" customWidth="1"/>
    <col min="16" max="16" width="2" style="230" customWidth="1"/>
    <col min="17" max="17" width="12.77734375" style="230" customWidth="1"/>
    <col min="18" max="16384" width="8.77734375" style="230"/>
  </cols>
  <sheetData>
    <row r="1" spans="1:16" ht="12.95" customHeight="1">
      <c r="A1" t="s">
        <v>1283</v>
      </c>
    </row>
    <row r="2" spans="1:16" ht="12.95" customHeight="1"/>
    <row r="3" spans="1:16" ht="18.95" customHeight="1">
      <c r="B3" s="438" t="s">
        <v>747</v>
      </c>
      <c r="C3" s="439"/>
      <c r="D3" s="438"/>
      <c r="E3" s="440"/>
      <c r="F3" s="439"/>
      <c r="G3" s="440"/>
      <c r="H3" s="441"/>
      <c r="I3" s="441"/>
      <c r="J3" s="441"/>
      <c r="K3" s="441"/>
      <c r="N3" s="232"/>
    </row>
    <row r="4" spans="1:16" ht="3" customHeight="1">
      <c r="B4" s="233"/>
      <c r="C4" s="233"/>
      <c r="D4" s="233"/>
      <c r="E4" s="233"/>
      <c r="F4" s="233"/>
      <c r="G4" s="233"/>
      <c r="H4" s="233"/>
      <c r="I4" s="233"/>
      <c r="J4" s="233"/>
      <c r="K4" s="233"/>
    </row>
    <row r="5" spans="1:16" ht="13.9" customHeight="1">
      <c r="A5" s="234"/>
      <c r="B5" s="231"/>
      <c r="C5" s="235"/>
      <c r="D5" s="236"/>
      <c r="E5" s="237"/>
      <c r="I5" s="237"/>
      <c r="J5" s="488"/>
      <c r="K5" s="490"/>
    </row>
    <row r="6" spans="1:16" ht="13.9" customHeight="1">
      <c r="B6" s="231"/>
      <c r="C6" s="235" t="s">
        <v>696</v>
      </c>
      <c r="D6" s="238" t="s">
        <v>697</v>
      </c>
      <c r="E6" s="237"/>
      <c r="F6" s="239"/>
      <c r="G6" s="240" t="s">
        <v>698</v>
      </c>
      <c r="H6" s="239"/>
      <c r="I6" s="237"/>
      <c r="J6" s="569" t="s">
        <v>227</v>
      </c>
      <c r="K6" s="491"/>
    </row>
    <row r="7" spans="1:16" ht="13.9" customHeight="1">
      <c r="C7" s="241"/>
      <c r="D7" s="242" t="s">
        <v>87</v>
      </c>
      <c r="E7" s="243"/>
      <c r="F7" s="568">
        <f>Current</f>
        <v>2016</v>
      </c>
      <c r="G7" s="244"/>
      <c r="H7" s="568">
        <f>Past</f>
        <v>2015</v>
      </c>
      <c r="I7" s="243"/>
      <c r="J7" s="489" t="str">
        <f>Inpast</f>
        <v>in 2015</v>
      </c>
      <c r="K7" s="492"/>
    </row>
    <row r="8" spans="1:16" ht="18.95" customHeight="1">
      <c r="C8" s="245" t="s">
        <v>699</v>
      </c>
      <c r="D8" s="246" t="s">
        <v>700</v>
      </c>
      <c r="E8" s="243"/>
      <c r="F8" s="239"/>
      <c r="G8" s="243"/>
      <c r="H8" s="239"/>
      <c r="I8" s="243"/>
      <c r="J8" s="243"/>
      <c r="K8" s="492"/>
      <c r="M8" s="454"/>
    </row>
    <row r="9" spans="1:16" ht="18.95" customHeight="1">
      <c r="C9" s="247" t="s">
        <v>701</v>
      </c>
      <c r="E9" s="237"/>
      <c r="G9" s="237"/>
      <c r="I9" s="237"/>
      <c r="J9" s="237"/>
      <c r="K9" s="491"/>
    </row>
    <row r="10" spans="1:16" ht="18.95" customHeight="1" thickBot="1">
      <c r="C10" s="245" t="s">
        <v>702</v>
      </c>
      <c r="D10" s="246" t="s">
        <v>703</v>
      </c>
      <c r="E10" s="243"/>
      <c r="G10" s="237"/>
      <c r="I10" s="237"/>
      <c r="J10" s="287"/>
      <c r="K10" s="491"/>
    </row>
    <row r="11" spans="1:16" ht="18.95" customHeight="1" thickBot="1">
      <c r="C11" s="245" t="s">
        <v>704</v>
      </c>
      <c r="D11" s="410" t="s">
        <v>768</v>
      </c>
      <c r="E11" s="243"/>
      <c r="F11" s="248"/>
      <c r="G11" s="249"/>
      <c r="H11" s="248"/>
      <c r="I11" s="249"/>
      <c r="J11" s="249"/>
      <c r="K11" s="493"/>
      <c r="L11" s="250"/>
      <c r="M11" s="250"/>
      <c r="N11" s="250"/>
      <c r="O11" s="250"/>
      <c r="P11" s="250"/>
    </row>
    <row r="12" spans="1:16" ht="18.95" customHeight="1">
      <c r="C12" s="251" t="s">
        <v>705</v>
      </c>
      <c r="D12" s="246" t="s">
        <v>706</v>
      </c>
      <c r="E12" s="243"/>
      <c r="F12" s="252"/>
      <c r="G12" s="253"/>
      <c r="H12" s="252"/>
      <c r="I12" s="253"/>
      <c r="J12" s="253"/>
      <c r="K12" s="494"/>
      <c r="L12" s="254"/>
      <c r="M12" s="250"/>
      <c r="N12" s="250"/>
      <c r="O12" s="250"/>
      <c r="P12" s="250"/>
    </row>
    <row r="13" spans="1:16" ht="18.95" customHeight="1">
      <c r="C13" s="251" t="s">
        <v>570</v>
      </c>
      <c r="D13" s="246" t="s">
        <v>707</v>
      </c>
      <c r="E13" s="243"/>
      <c r="F13" s="252"/>
      <c r="G13" s="253"/>
      <c r="H13" s="252"/>
      <c r="I13" s="253"/>
      <c r="J13" s="253"/>
      <c r="K13" s="494"/>
      <c r="L13" s="497"/>
      <c r="M13" s="250" t="s">
        <v>335</v>
      </c>
      <c r="N13" s="250"/>
      <c r="O13" s="250"/>
      <c r="P13" s="250"/>
    </row>
    <row r="14" spans="1:16" ht="18.95" customHeight="1">
      <c r="A14" s="238"/>
      <c r="C14" s="251" t="s">
        <v>708</v>
      </c>
      <c r="D14" s="246" t="s">
        <v>709</v>
      </c>
      <c r="E14" s="243"/>
      <c r="F14" s="252"/>
      <c r="G14" s="253"/>
      <c r="H14" s="252"/>
      <c r="I14" s="253"/>
      <c r="J14" s="253"/>
      <c r="K14" s="494"/>
      <c r="L14" s="254"/>
      <c r="M14" s="250" t="s">
        <v>336</v>
      </c>
      <c r="N14" s="250"/>
      <c r="O14" s="250"/>
      <c r="P14" s="250"/>
    </row>
    <row r="15" spans="1:16" ht="18.95" customHeight="1">
      <c r="C15" s="251"/>
      <c r="D15" s="239"/>
      <c r="E15" s="243"/>
      <c r="F15" s="252"/>
      <c r="G15" s="253"/>
      <c r="H15" s="252"/>
      <c r="I15" s="253"/>
      <c r="J15" s="253"/>
      <c r="K15" s="494"/>
      <c r="L15" s="254"/>
      <c r="M15" s="250"/>
      <c r="N15" s="250"/>
      <c r="O15" s="250"/>
      <c r="P15" s="250"/>
    </row>
    <row r="16" spans="1:16" ht="18.95" customHeight="1">
      <c r="C16" s="251"/>
      <c r="D16" s="239"/>
      <c r="E16" s="243"/>
      <c r="F16" s="252"/>
      <c r="G16" s="253"/>
      <c r="H16" s="252"/>
      <c r="I16" s="253"/>
      <c r="J16" s="253"/>
      <c r="K16" s="494"/>
      <c r="L16" s="254"/>
      <c r="M16" s="250" t="s">
        <v>337</v>
      </c>
      <c r="N16" s="250"/>
      <c r="O16" s="250"/>
      <c r="P16" s="250"/>
    </row>
    <row r="17" spans="3:16" ht="18.95" customHeight="1">
      <c r="C17" s="251"/>
      <c r="D17" s="239"/>
      <c r="E17" s="243"/>
      <c r="F17" s="252"/>
      <c r="G17" s="253"/>
      <c r="H17" s="252"/>
      <c r="I17" s="253"/>
      <c r="J17" s="253"/>
      <c r="K17" s="494"/>
      <c r="L17" s="254"/>
      <c r="M17" s="498" t="s">
        <v>338</v>
      </c>
      <c r="N17" s="250"/>
      <c r="O17" s="250"/>
      <c r="P17" s="250"/>
    </row>
    <row r="18" spans="3:16" ht="18.95" customHeight="1">
      <c r="C18" s="251"/>
      <c r="D18" s="239"/>
      <c r="E18" s="243"/>
      <c r="F18" s="252"/>
      <c r="G18" s="253"/>
      <c r="H18" s="252"/>
      <c r="I18" s="253"/>
      <c r="J18" s="253"/>
      <c r="K18" s="494"/>
      <c r="L18" s="254"/>
      <c r="M18" s="250"/>
      <c r="N18" s="250"/>
      <c r="O18" s="250"/>
      <c r="P18" s="250"/>
    </row>
    <row r="19" spans="3:16" ht="18.95" customHeight="1">
      <c r="C19" s="251"/>
      <c r="D19" s="239"/>
      <c r="E19" s="243"/>
      <c r="F19" s="252"/>
      <c r="G19" s="253"/>
      <c r="H19" s="252"/>
      <c r="I19" s="253"/>
      <c r="J19" s="253"/>
      <c r="K19" s="494"/>
      <c r="L19" s="254"/>
      <c r="M19" s="250"/>
      <c r="N19" s="250"/>
      <c r="O19" s="250"/>
      <c r="P19" s="250"/>
    </row>
    <row r="20" spans="3:16" ht="18.95" customHeight="1">
      <c r="C20" s="251"/>
      <c r="D20" s="239"/>
      <c r="E20" s="243"/>
      <c r="F20" s="252"/>
      <c r="G20" s="253"/>
      <c r="H20" s="252"/>
      <c r="I20" s="253"/>
      <c r="J20" s="253"/>
      <c r="K20" s="494"/>
      <c r="L20" s="250"/>
      <c r="M20" s="250"/>
      <c r="N20" s="250"/>
      <c r="O20" s="250"/>
      <c r="P20" s="250"/>
    </row>
    <row r="21" spans="3:16" ht="18.95" customHeight="1">
      <c r="C21" s="255" t="s">
        <v>710</v>
      </c>
      <c r="E21" s="237"/>
      <c r="F21" s="250"/>
      <c r="G21" s="256"/>
      <c r="H21" s="250"/>
      <c r="I21" s="256"/>
      <c r="J21" s="256"/>
      <c r="K21" s="495"/>
      <c r="L21" s="250"/>
      <c r="M21" s="250"/>
      <c r="N21" s="250"/>
      <c r="O21" s="250"/>
      <c r="P21" s="250"/>
    </row>
    <row r="22" spans="3:16" ht="18.95" customHeight="1">
      <c r="C22" s="257" t="s">
        <v>717</v>
      </c>
      <c r="D22" s="240" t="s">
        <v>267</v>
      </c>
      <c r="E22" s="243"/>
      <c r="F22" s="258" t="s">
        <v>718</v>
      </c>
      <c r="G22" s="253"/>
      <c r="H22" s="258" t="s">
        <v>718</v>
      </c>
      <c r="I22" s="253"/>
      <c r="J22" s="489" t="s">
        <v>718</v>
      </c>
      <c r="K22" s="494"/>
      <c r="L22" s="250"/>
      <c r="M22" s="250"/>
      <c r="N22" s="250"/>
      <c r="O22" s="250"/>
      <c r="P22" s="250"/>
    </row>
    <row r="23" spans="3:16" ht="18.95" customHeight="1">
      <c r="C23" s="251"/>
      <c r="D23" s="239"/>
      <c r="E23" s="243"/>
      <c r="F23" s="252"/>
      <c r="G23" s="253"/>
      <c r="H23" s="252"/>
      <c r="I23" s="253"/>
      <c r="J23" s="253"/>
      <c r="K23" s="494"/>
      <c r="L23" s="250"/>
      <c r="M23" s="250"/>
      <c r="N23" s="250"/>
      <c r="O23" s="250"/>
      <c r="P23" s="250"/>
    </row>
    <row r="24" spans="3:16" ht="18.95" customHeight="1">
      <c r="C24" s="251"/>
      <c r="D24" s="239"/>
      <c r="E24" s="243"/>
      <c r="F24" s="252"/>
      <c r="G24" s="253"/>
      <c r="H24" s="252"/>
      <c r="I24" s="253"/>
      <c r="J24" s="253"/>
      <c r="K24" s="494"/>
      <c r="L24" s="250"/>
      <c r="M24" s="250"/>
      <c r="N24" s="250"/>
      <c r="O24" s="250"/>
      <c r="P24" s="250"/>
    </row>
    <row r="25" spans="3:16" ht="18.95" customHeight="1">
      <c r="C25" s="251"/>
      <c r="D25" s="239"/>
      <c r="E25" s="243"/>
      <c r="F25" s="252"/>
      <c r="G25" s="253"/>
      <c r="H25" s="252"/>
      <c r="I25" s="253"/>
      <c r="J25" s="253"/>
      <c r="K25" s="494"/>
      <c r="L25" s="250"/>
      <c r="M25" s="250"/>
      <c r="N25" s="250"/>
      <c r="O25" s="250"/>
      <c r="P25" s="250"/>
    </row>
    <row r="26" spans="3:16" ht="18.95" customHeight="1">
      <c r="C26" s="251"/>
      <c r="D26" s="239"/>
      <c r="E26" s="243"/>
      <c r="F26" s="252"/>
      <c r="G26" s="253"/>
      <c r="H26" s="252"/>
      <c r="I26" s="253"/>
      <c r="J26" s="253"/>
      <c r="K26" s="494"/>
      <c r="L26" s="250"/>
      <c r="M26" s="250"/>
      <c r="N26" s="250"/>
      <c r="O26" s="250"/>
      <c r="P26" s="250"/>
    </row>
    <row r="27" spans="3:16" ht="18.95" customHeight="1" thickBot="1">
      <c r="C27" s="251" t="s">
        <v>719</v>
      </c>
      <c r="D27" s="246" t="s">
        <v>720</v>
      </c>
      <c r="E27" s="243"/>
      <c r="F27" s="259"/>
      <c r="G27" s="260"/>
      <c r="H27" s="259"/>
      <c r="I27" s="260"/>
      <c r="J27" s="260"/>
      <c r="K27" s="496"/>
      <c r="L27" s="250"/>
      <c r="M27" s="250"/>
      <c r="N27" s="250"/>
      <c r="O27" s="250"/>
      <c r="P27" s="250"/>
    </row>
    <row r="28" spans="3:16" ht="18.95" customHeight="1">
      <c r="C28" s="245" t="s">
        <v>721</v>
      </c>
      <c r="D28" s="246" t="s">
        <v>334</v>
      </c>
      <c r="E28" s="243"/>
      <c r="F28" s="252"/>
      <c r="G28" s="253"/>
      <c r="H28" s="252"/>
      <c r="I28" s="253"/>
      <c r="J28" s="253"/>
      <c r="K28" s="494"/>
      <c r="L28" s="250"/>
      <c r="M28" s="250"/>
      <c r="N28" s="250"/>
      <c r="O28" s="250"/>
      <c r="P28" s="250"/>
    </row>
    <row r="29" spans="3:16" ht="3" customHeight="1">
      <c r="C29" s="239"/>
      <c r="D29" s="239"/>
      <c r="E29" s="239"/>
      <c r="F29" s="252"/>
      <c r="G29" s="252"/>
      <c r="H29" s="252"/>
      <c r="I29" s="252"/>
      <c r="J29" s="252"/>
      <c r="K29" s="252"/>
      <c r="L29" s="250"/>
      <c r="M29" s="250"/>
      <c r="N29" s="250"/>
      <c r="O29" s="250"/>
      <c r="P29" s="250"/>
    </row>
    <row r="30" spans="3:16" ht="15">
      <c r="E30" s="261" t="s">
        <v>722</v>
      </c>
    </row>
  </sheetData>
  <phoneticPr fontId="27" type="noConversion"/>
  <printOptions horizontalCentered="1" verticalCentered="1"/>
  <pageMargins left="0.5" right="0.30299999999999999" top="0.5" bottom="0.55000000000000004" header="0.5" footer="0.5"/>
  <pageSetup paperSize="5" scale="8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8">
    <pageSetUpPr fitToPage="1"/>
  </sheetPr>
  <dimension ref="A1:U31"/>
  <sheetViews>
    <sheetView workbookViewId="0"/>
  </sheetViews>
  <sheetFormatPr defaultColWidth="8.77734375" defaultRowHeight="14.25"/>
  <cols>
    <col min="1" max="1" width="4.21875" style="230" customWidth="1"/>
    <col min="2" max="2" width="4" style="230" customWidth="1"/>
    <col min="3" max="3" width="30.88671875" style="230" customWidth="1"/>
    <col min="4" max="4" width="0.44140625" style="230" customWidth="1"/>
    <col min="5" max="5" width="8" style="230" customWidth="1"/>
    <col min="6" max="6" width="0.44140625" style="230" customWidth="1"/>
    <col min="7" max="7" width="12.6640625" style="230" customWidth="1"/>
    <col min="8" max="8" width="2.77734375" style="230" customWidth="1"/>
    <col min="9" max="9" width="12.44140625" style="230" customWidth="1"/>
    <col min="10" max="10" width="2.77734375" style="230" customWidth="1"/>
    <col min="11" max="11" width="13.77734375" style="230" customWidth="1"/>
    <col min="12" max="12" width="2.77734375" style="230" customWidth="1"/>
    <col min="13" max="13" width="13.77734375" style="230" customWidth="1"/>
    <col min="14" max="14" width="2.77734375" style="230" customWidth="1"/>
    <col min="15" max="15" width="12.77734375" style="230" customWidth="1"/>
    <col min="16" max="16" width="2.77734375" style="230" customWidth="1"/>
    <col min="17" max="17" width="12.77734375" style="230" customWidth="1"/>
    <col min="18" max="18" width="3.77734375" style="230" customWidth="1"/>
    <col min="19" max="19" width="9.109375" style="230" bestFit="1" customWidth="1"/>
    <col min="20" max="16384" width="8.77734375" style="230"/>
  </cols>
  <sheetData>
    <row r="1" spans="1:21" ht="12.95" customHeight="1">
      <c r="A1" t="s">
        <v>1283</v>
      </c>
    </row>
    <row r="2" spans="1:21" ht="12.95" customHeight="1"/>
    <row r="3" spans="1:21" ht="20.25">
      <c r="B3" s="438" t="s">
        <v>748</v>
      </c>
      <c r="C3" s="441"/>
      <c r="D3" s="441"/>
      <c r="E3" s="439"/>
      <c r="F3" s="441"/>
      <c r="G3" s="442"/>
      <c r="H3" s="439"/>
      <c r="I3" s="441"/>
      <c r="J3" s="442"/>
      <c r="K3" s="442"/>
      <c r="L3" s="441"/>
      <c r="M3" s="441"/>
      <c r="N3" s="443"/>
      <c r="O3" s="441"/>
      <c r="P3" s="441"/>
      <c r="Q3" s="441"/>
      <c r="R3" s="441"/>
      <c r="S3" s="441"/>
      <c r="T3" s="441"/>
      <c r="U3" s="441"/>
    </row>
    <row r="4" spans="1:21" ht="3" customHeight="1" thickBot="1">
      <c r="B4" s="233"/>
      <c r="C4" s="233"/>
      <c r="D4" s="233"/>
      <c r="E4" s="233"/>
      <c r="F4" s="233"/>
      <c r="G4" s="233"/>
      <c r="H4" s="233"/>
      <c r="I4" s="233"/>
      <c r="J4" s="233"/>
      <c r="K4" s="233"/>
      <c r="L4" s="233"/>
      <c r="M4" s="233"/>
      <c r="N4" s="233"/>
      <c r="O4" s="233"/>
      <c r="P4" s="233"/>
      <c r="Q4" s="262"/>
      <c r="R4" s="233"/>
    </row>
    <row r="5" spans="1:21" ht="18" customHeight="1" thickTop="1" thickBot="1">
      <c r="A5" s="234"/>
      <c r="B5" s="231"/>
      <c r="D5" s="237"/>
      <c r="E5" s="263"/>
      <c r="F5" s="237"/>
      <c r="G5" s="1221" t="s">
        <v>90</v>
      </c>
      <c r="H5" s="1222"/>
      <c r="I5" s="1222"/>
      <c r="J5" s="1222"/>
      <c r="K5" s="1222"/>
      <c r="L5" s="1222"/>
      <c r="M5" s="1222"/>
      <c r="N5" s="1223"/>
      <c r="O5" s="1221" t="str">
        <f>Expendpast</f>
        <v xml:space="preserve">          Expended 2015</v>
      </c>
      <c r="P5" s="1222"/>
      <c r="Q5" s="1222"/>
      <c r="R5" s="1224"/>
    </row>
    <row r="6" spans="1:21" ht="3" customHeight="1" thickTop="1">
      <c r="D6" s="237"/>
      <c r="F6" s="237"/>
      <c r="G6" s="10"/>
      <c r="H6" s="6"/>
      <c r="I6" s="10"/>
      <c r="J6" s="6"/>
      <c r="K6" s="1225" t="str">
        <f>forpastBy</f>
        <v>for 2016  By</v>
      </c>
      <c r="L6" s="1226"/>
      <c r="M6" s="1225" t="str">
        <f>totalpast</f>
        <v>Total for 2015</v>
      </c>
      <c r="N6" s="1226"/>
      <c r="O6" s="10"/>
      <c r="P6" s="6"/>
      <c r="Q6" s="10"/>
      <c r="R6" s="11"/>
    </row>
    <row r="7" spans="1:21" ht="18" customHeight="1">
      <c r="B7" s="231" t="s">
        <v>724</v>
      </c>
      <c r="C7" s="231" t="s">
        <v>725</v>
      </c>
      <c r="D7" s="237"/>
      <c r="E7" s="238" t="s">
        <v>697</v>
      </c>
      <c r="F7" s="237"/>
      <c r="G7" s="10"/>
      <c r="H7" s="6"/>
      <c r="I7" s="10"/>
      <c r="J7" s="6"/>
      <c r="K7" s="1219" t="str">
        <f>I9</f>
        <v>for 2015</v>
      </c>
      <c r="L7" s="1227"/>
      <c r="M7" s="1219" t="str">
        <f>totalpast</f>
        <v>Total for 2015</v>
      </c>
      <c r="N7" s="1227"/>
      <c r="O7" s="1219" t="s">
        <v>94</v>
      </c>
      <c r="P7" s="1227"/>
      <c r="Q7" s="1219" t="s">
        <v>95</v>
      </c>
      <c r="R7" s="1220"/>
    </row>
    <row r="8" spans="1:21" ht="18" customHeight="1">
      <c r="B8" s="231"/>
      <c r="C8" s="231"/>
      <c r="D8" s="237"/>
      <c r="E8" s="238"/>
      <c r="F8" s="237"/>
      <c r="G8" s="10"/>
      <c r="H8" s="6"/>
      <c r="I8" s="10"/>
      <c r="J8" s="6"/>
      <c r="K8" s="1232" t="s">
        <v>261</v>
      </c>
      <c r="L8" s="1227"/>
      <c r="M8" s="1219" t="s">
        <v>93</v>
      </c>
      <c r="N8" s="1227"/>
      <c r="O8" s="565"/>
      <c r="P8" s="510"/>
      <c r="Q8" s="592"/>
      <c r="R8" s="566"/>
    </row>
    <row r="9" spans="1:21" ht="18" customHeight="1" thickBot="1">
      <c r="C9" s="235"/>
      <c r="D9" s="237"/>
      <c r="E9" s="263"/>
      <c r="F9" s="237"/>
      <c r="G9" s="1217" t="str">
        <f>forcurrent</f>
        <v>for 2016</v>
      </c>
      <c r="H9" s="1218"/>
      <c r="I9" s="1215" t="str">
        <f>forpast</f>
        <v>for 2015</v>
      </c>
      <c r="J9" s="1216"/>
      <c r="K9" s="1215" t="s">
        <v>96</v>
      </c>
      <c r="L9" s="1216"/>
      <c r="M9" s="1215" t="s">
        <v>97</v>
      </c>
      <c r="N9" s="1216"/>
      <c r="O9" s="1215" t="s">
        <v>98</v>
      </c>
      <c r="P9" s="1216"/>
      <c r="Q9" s="3"/>
      <c r="R9" s="9"/>
    </row>
    <row r="10" spans="1:21" ht="3" customHeight="1" thickTop="1">
      <c r="B10" s="233"/>
      <c r="C10" s="233"/>
      <c r="D10" s="265"/>
      <c r="E10" s="233"/>
      <c r="F10" s="265"/>
      <c r="G10" s="233"/>
      <c r="H10" s="265"/>
      <c r="I10" s="233"/>
      <c r="J10" s="265"/>
      <c r="K10" s="266"/>
      <c r="L10" s="265"/>
      <c r="M10" s="233"/>
      <c r="N10" s="265"/>
      <c r="O10" s="233"/>
      <c r="P10" s="265"/>
      <c r="Q10" s="262"/>
      <c r="R10" s="491"/>
    </row>
    <row r="11" spans="1:21" ht="18.95" customHeight="1">
      <c r="B11" s="267" t="s">
        <v>726</v>
      </c>
      <c r="C11" s="268"/>
      <c r="D11" s="243"/>
      <c r="E11" s="269" t="s">
        <v>589</v>
      </c>
      <c r="F11" s="253"/>
      <c r="G11" s="258" t="s">
        <v>718</v>
      </c>
      <c r="H11" s="489" t="s">
        <v>169</v>
      </c>
      <c r="I11" s="258" t="s">
        <v>718</v>
      </c>
      <c r="J11" s="505" t="s">
        <v>169</v>
      </c>
      <c r="K11" s="258" t="s">
        <v>718</v>
      </c>
      <c r="L11" s="505" t="s">
        <v>169</v>
      </c>
      <c r="M11" s="258" t="s">
        <v>718</v>
      </c>
      <c r="N11" s="505" t="s">
        <v>169</v>
      </c>
      <c r="O11" s="258" t="s">
        <v>718</v>
      </c>
      <c r="P11" s="505" t="s">
        <v>169</v>
      </c>
      <c r="Q11" s="270" t="s">
        <v>718</v>
      </c>
      <c r="R11" s="507" t="s">
        <v>169</v>
      </c>
    </row>
    <row r="12" spans="1:21" ht="18.95" customHeight="1">
      <c r="C12" s="268" t="s">
        <v>103</v>
      </c>
      <c r="D12" s="243"/>
      <c r="E12" s="269" t="s">
        <v>727</v>
      </c>
      <c r="F12" s="253"/>
      <c r="G12" s="252"/>
      <c r="H12" s="253"/>
      <c r="I12" s="252"/>
      <c r="J12" s="253"/>
      <c r="K12" s="252"/>
      <c r="L12" s="253"/>
      <c r="M12" s="252"/>
      <c r="N12" s="253"/>
      <c r="O12" s="252"/>
      <c r="P12" s="253"/>
      <c r="Q12" s="271"/>
      <c r="R12" s="494"/>
    </row>
    <row r="13" spans="1:21" ht="18.95" customHeight="1">
      <c r="C13" s="268" t="s">
        <v>100</v>
      </c>
      <c r="D13" s="243"/>
      <c r="E13" s="269" t="s">
        <v>728</v>
      </c>
      <c r="F13" s="253"/>
      <c r="G13" s="252"/>
      <c r="H13" s="253"/>
      <c r="I13" s="252"/>
      <c r="J13" s="253"/>
      <c r="K13" s="252"/>
      <c r="L13" s="253"/>
      <c r="M13" s="252"/>
      <c r="N13" s="253"/>
      <c r="O13" s="252"/>
      <c r="P13" s="253"/>
      <c r="Q13" s="271"/>
      <c r="R13" s="494"/>
    </row>
    <row r="14" spans="1:21" ht="18.95" customHeight="1">
      <c r="C14" s="268"/>
      <c r="D14" s="243"/>
      <c r="E14" s="272"/>
      <c r="F14" s="253"/>
      <c r="G14" s="252"/>
      <c r="H14" s="253"/>
      <c r="I14" s="252"/>
      <c r="J14" s="253"/>
      <c r="K14" s="252"/>
      <c r="L14" s="253"/>
      <c r="M14" s="252"/>
      <c r="N14" s="253"/>
      <c r="O14" s="252"/>
      <c r="P14" s="253"/>
      <c r="Q14" s="271"/>
      <c r="R14" s="494"/>
    </row>
    <row r="15" spans="1:21" ht="18.95" customHeight="1">
      <c r="C15" s="268"/>
      <c r="D15" s="243"/>
      <c r="E15" s="272"/>
      <c r="F15" s="253"/>
      <c r="G15" s="252"/>
      <c r="H15" s="253"/>
      <c r="I15" s="252"/>
      <c r="J15" s="253"/>
      <c r="K15" s="252"/>
      <c r="L15" s="253"/>
      <c r="M15" s="252"/>
      <c r="N15" s="253"/>
      <c r="O15" s="252"/>
      <c r="P15" s="253"/>
      <c r="Q15" s="271"/>
      <c r="R15" s="494"/>
    </row>
    <row r="16" spans="1:21" ht="18.95" customHeight="1">
      <c r="C16" s="268"/>
      <c r="D16" s="243"/>
      <c r="E16" s="272"/>
      <c r="F16" s="253"/>
      <c r="G16" s="252"/>
      <c r="H16" s="253"/>
      <c r="I16" s="252"/>
      <c r="J16" s="253"/>
      <c r="K16" s="252"/>
      <c r="L16" s="253"/>
      <c r="M16" s="252"/>
      <c r="N16" s="253"/>
      <c r="O16" s="252"/>
      <c r="P16" s="253"/>
      <c r="Q16" s="271"/>
      <c r="R16" s="494"/>
    </row>
    <row r="17" spans="2:19" ht="18.95" customHeight="1">
      <c r="B17" s="273" t="s">
        <v>729</v>
      </c>
      <c r="C17" s="239"/>
      <c r="D17" s="243"/>
      <c r="E17" s="269" t="s">
        <v>589</v>
      </c>
      <c r="F17" s="253"/>
      <c r="G17" s="258" t="s">
        <v>718</v>
      </c>
      <c r="H17" s="489" t="s">
        <v>169</v>
      </c>
      <c r="I17" s="258" t="s">
        <v>718</v>
      </c>
      <c r="J17" s="505" t="s">
        <v>169</v>
      </c>
      <c r="K17" s="258" t="s">
        <v>718</v>
      </c>
      <c r="L17" s="505" t="s">
        <v>169</v>
      </c>
      <c r="M17" s="258" t="s">
        <v>718</v>
      </c>
      <c r="N17" s="505" t="s">
        <v>169</v>
      </c>
      <c r="O17" s="258" t="s">
        <v>718</v>
      </c>
      <c r="P17" s="505" t="s">
        <v>169</v>
      </c>
      <c r="Q17" s="274" t="s">
        <v>718</v>
      </c>
      <c r="R17" s="507" t="s">
        <v>169</v>
      </c>
    </row>
    <row r="18" spans="2:19" ht="18.95" customHeight="1">
      <c r="C18" s="239" t="s">
        <v>167</v>
      </c>
      <c r="D18" s="243"/>
      <c r="E18" s="269" t="s">
        <v>730</v>
      </c>
      <c r="F18" s="253"/>
      <c r="G18" s="252"/>
      <c r="H18" s="253"/>
      <c r="I18" s="252"/>
      <c r="J18" s="253"/>
      <c r="K18" s="252"/>
      <c r="L18" s="253"/>
      <c r="M18" s="252"/>
      <c r="N18" s="253"/>
      <c r="O18" s="252"/>
      <c r="P18" s="253"/>
      <c r="Q18" s="275"/>
      <c r="R18" s="494"/>
    </row>
    <row r="19" spans="2:19" ht="18.95" customHeight="1">
      <c r="C19" s="239" t="s">
        <v>168</v>
      </c>
      <c r="D19" s="243"/>
      <c r="E19" s="269" t="s">
        <v>731</v>
      </c>
      <c r="F19" s="253"/>
      <c r="G19" s="252"/>
      <c r="H19" s="253"/>
      <c r="I19" s="252"/>
      <c r="J19" s="253"/>
      <c r="K19" s="252"/>
      <c r="L19" s="253"/>
      <c r="M19" s="252"/>
      <c r="N19" s="253"/>
      <c r="O19" s="252"/>
      <c r="P19" s="253"/>
      <c r="Q19" s="271"/>
      <c r="R19" s="494"/>
    </row>
    <row r="20" spans="2:19" ht="18.95" customHeight="1">
      <c r="C20" s="239" t="s">
        <v>732</v>
      </c>
      <c r="D20" s="243"/>
      <c r="E20" s="269" t="s">
        <v>733</v>
      </c>
      <c r="F20" s="253"/>
      <c r="G20" s="252"/>
      <c r="H20" s="253"/>
      <c r="I20" s="252"/>
      <c r="J20" s="253"/>
      <c r="K20" s="252"/>
      <c r="L20" s="253"/>
      <c r="M20" s="252"/>
      <c r="N20" s="253"/>
      <c r="O20" s="252"/>
      <c r="P20" s="253"/>
      <c r="Q20" s="271"/>
      <c r="R20" s="494"/>
      <c r="S20" s="503"/>
    </row>
    <row r="21" spans="2:19" ht="18.95" customHeight="1">
      <c r="C21" s="429"/>
      <c r="D21" s="243"/>
      <c r="E21" s="430"/>
      <c r="F21" s="253"/>
      <c r="G21" s="252"/>
      <c r="H21" s="253"/>
      <c r="I21" s="252"/>
      <c r="J21" s="253"/>
      <c r="K21" s="252"/>
      <c r="L21" s="253"/>
      <c r="M21" s="252"/>
      <c r="N21" s="253"/>
      <c r="O21" s="252"/>
      <c r="P21" s="253"/>
      <c r="Q21" s="271"/>
      <c r="R21" s="495"/>
    </row>
    <row r="22" spans="2:19" ht="18.95" customHeight="1">
      <c r="C22" s="239"/>
      <c r="D22" s="243"/>
      <c r="E22" s="268"/>
      <c r="F22" s="253"/>
      <c r="G22" s="252"/>
      <c r="H22" s="253"/>
      <c r="I22" s="252"/>
      <c r="J22" s="253"/>
      <c r="K22" s="252"/>
      <c r="L22" s="253"/>
      <c r="M22" s="252"/>
      <c r="N22" s="253"/>
      <c r="O22" s="252"/>
      <c r="P22" s="253"/>
      <c r="Q22" s="275"/>
      <c r="R22" s="494"/>
    </row>
    <row r="23" spans="2:19" ht="18.95" customHeight="1">
      <c r="B23" s="273" t="s">
        <v>734</v>
      </c>
      <c r="C23" s="239"/>
      <c r="D23" s="243"/>
      <c r="E23" s="268"/>
      <c r="F23" s="253"/>
      <c r="G23" s="258" t="s">
        <v>718</v>
      </c>
      <c r="H23" s="505" t="s">
        <v>169</v>
      </c>
      <c r="I23" s="258" t="s">
        <v>718</v>
      </c>
      <c r="J23" s="505" t="s">
        <v>169</v>
      </c>
      <c r="K23" s="258" t="s">
        <v>718</v>
      </c>
      <c r="L23" s="505" t="s">
        <v>169</v>
      </c>
      <c r="M23" s="499" t="s">
        <v>718</v>
      </c>
      <c r="N23" s="505" t="s">
        <v>169</v>
      </c>
      <c r="O23" s="499" t="s">
        <v>718</v>
      </c>
      <c r="P23" s="505" t="s">
        <v>169</v>
      </c>
      <c r="Q23" s="499" t="s">
        <v>718</v>
      </c>
      <c r="R23" s="507" t="s">
        <v>169</v>
      </c>
    </row>
    <row r="24" spans="2:19" ht="18.95" customHeight="1">
      <c r="C24" s="239" t="s">
        <v>175</v>
      </c>
      <c r="D24" s="243"/>
      <c r="E24" s="269" t="s">
        <v>735</v>
      </c>
      <c r="F24" s="253"/>
      <c r="G24" s="252"/>
      <c r="H24" s="253"/>
      <c r="I24" s="252"/>
      <c r="J24" s="253"/>
      <c r="K24" s="252"/>
      <c r="L24" s="253"/>
      <c r="M24" s="252"/>
      <c r="N24" s="253"/>
      <c r="O24" s="252"/>
      <c r="P24" s="253"/>
      <c r="Q24" s="274" t="s">
        <v>718</v>
      </c>
      <c r="R24" s="506" t="s">
        <v>169</v>
      </c>
    </row>
    <row r="25" spans="2:19" ht="18.95" customHeight="1">
      <c r="C25" s="230" t="s">
        <v>736</v>
      </c>
      <c r="D25" s="237"/>
      <c r="E25" s="231"/>
      <c r="F25" s="256"/>
      <c r="G25" s="250"/>
      <c r="H25" s="256"/>
      <c r="I25" s="250"/>
      <c r="J25" s="256"/>
      <c r="K25" s="250"/>
      <c r="L25" s="256"/>
      <c r="M25" s="250"/>
      <c r="N25" s="256"/>
      <c r="O25" s="250"/>
      <c r="P25" s="256"/>
      <c r="Q25" s="276"/>
      <c r="R25" s="504"/>
    </row>
    <row r="26" spans="2:19" ht="18.95" customHeight="1">
      <c r="C26" s="239" t="s">
        <v>737</v>
      </c>
      <c r="D26" s="243"/>
      <c r="E26" s="269" t="s">
        <v>738</v>
      </c>
      <c r="F26" s="253"/>
      <c r="G26" s="252"/>
      <c r="H26" s="253"/>
      <c r="I26" s="252"/>
      <c r="J26" s="253"/>
      <c r="K26" s="252"/>
      <c r="L26" s="253"/>
      <c r="M26" s="252"/>
      <c r="N26" s="253"/>
      <c r="O26" s="252"/>
      <c r="P26" s="253"/>
      <c r="Q26" s="274" t="s">
        <v>718</v>
      </c>
      <c r="R26" s="506" t="s">
        <v>169</v>
      </c>
    </row>
    <row r="27" spans="2:19" ht="18.95" customHeight="1">
      <c r="C27" s="239" t="s">
        <v>177</v>
      </c>
      <c r="D27" s="243"/>
      <c r="E27" s="269" t="s">
        <v>739</v>
      </c>
      <c r="F27" s="253"/>
      <c r="G27" s="252"/>
      <c r="H27" s="253"/>
      <c r="I27" s="252"/>
      <c r="J27" s="253"/>
      <c r="K27" s="252"/>
      <c r="L27" s="253"/>
      <c r="M27" s="252"/>
      <c r="N27" s="253"/>
      <c r="O27" s="252"/>
      <c r="P27" s="253"/>
      <c r="Q27" s="274" t="s">
        <v>718</v>
      </c>
      <c r="R27" s="506" t="s">
        <v>169</v>
      </c>
    </row>
    <row r="28" spans="2:19" ht="18.95" customHeight="1">
      <c r="C28" s="277" t="s">
        <v>178</v>
      </c>
      <c r="D28" s="243"/>
      <c r="E28" s="269" t="s">
        <v>740</v>
      </c>
      <c r="F28" s="253"/>
      <c r="G28" s="252"/>
      <c r="H28" s="253"/>
      <c r="I28" s="252"/>
      <c r="J28" s="253"/>
      <c r="K28" s="252"/>
      <c r="L28" s="253"/>
      <c r="M28" s="252"/>
      <c r="N28" s="253"/>
      <c r="O28" s="252"/>
      <c r="P28" s="253"/>
      <c r="Q28" s="274" t="s">
        <v>718</v>
      </c>
      <c r="R28" s="506" t="s">
        <v>169</v>
      </c>
    </row>
    <row r="29" spans="2:19" ht="18.95" customHeight="1" thickBot="1">
      <c r="C29" s="239"/>
      <c r="D29" s="243"/>
      <c r="E29" s="272"/>
      <c r="F29" s="253"/>
      <c r="G29" s="252"/>
      <c r="H29" s="253"/>
      <c r="I29" s="252"/>
      <c r="J29" s="253"/>
      <c r="K29" s="252"/>
      <c r="L29" s="253"/>
      <c r="M29" s="252"/>
      <c r="N29" s="253"/>
      <c r="O29" s="252"/>
      <c r="P29" s="253"/>
      <c r="Q29" s="274" t="s">
        <v>718</v>
      </c>
      <c r="R29" s="508" t="s">
        <v>169</v>
      </c>
    </row>
    <row r="30" spans="2:19" ht="3" customHeight="1" thickTop="1">
      <c r="C30" s="239"/>
      <c r="D30" s="239"/>
      <c r="E30" s="239"/>
      <c r="F30" s="239"/>
      <c r="G30" s="239"/>
      <c r="H30" s="243"/>
      <c r="I30" s="239"/>
      <c r="J30" s="243"/>
      <c r="K30" s="239"/>
      <c r="L30" s="243"/>
      <c r="M30" s="239"/>
      <c r="N30" s="239"/>
      <c r="O30" s="239"/>
      <c r="P30" s="243"/>
      <c r="Q30" s="251"/>
    </row>
    <row r="31" spans="2:19" ht="15">
      <c r="I31" s="261" t="s">
        <v>741</v>
      </c>
    </row>
  </sheetData>
  <mergeCells count="15">
    <mergeCell ref="K7:L7"/>
    <mergeCell ref="M7:N7"/>
    <mergeCell ref="O7:P7"/>
    <mergeCell ref="Q7:R7"/>
    <mergeCell ref="O5:R5"/>
    <mergeCell ref="G5:N5"/>
    <mergeCell ref="K6:L6"/>
    <mergeCell ref="M6:N6"/>
    <mergeCell ref="K8:L8"/>
    <mergeCell ref="M8:N8"/>
    <mergeCell ref="O9:P9"/>
    <mergeCell ref="G9:H9"/>
    <mergeCell ref="I9:J9"/>
    <mergeCell ref="K9:L9"/>
    <mergeCell ref="M9:N9"/>
  </mergeCells>
  <phoneticPr fontId="1" type="noConversion"/>
  <printOptions horizontalCentered="1" verticalCentered="1"/>
  <pageMargins left="0.5" right="0.30299999999999999" top="0.5" bottom="0.55000000000000004" header="0.5" footer="0.5"/>
  <pageSetup paperSize="5" scale="98"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9">
    <pageSetUpPr fitToPage="1"/>
  </sheetPr>
  <dimension ref="A1:V39"/>
  <sheetViews>
    <sheetView workbookViewId="0"/>
  </sheetViews>
  <sheetFormatPr defaultColWidth="8.77734375" defaultRowHeight="14.25"/>
  <cols>
    <col min="1" max="1" width="1.44140625" style="230" customWidth="1"/>
    <col min="2" max="2" width="2.21875" style="230" customWidth="1"/>
    <col min="3" max="3" width="3.21875" style="230" customWidth="1"/>
    <col min="4" max="4" width="37.77734375" style="230" customWidth="1"/>
    <col min="5" max="5" width="0.44140625" style="230" customWidth="1"/>
    <col min="6" max="6" width="8" style="230" customWidth="1"/>
    <col min="7" max="7" width="0.44140625" style="230" customWidth="1"/>
    <col min="8" max="8" width="12.77734375" style="230" customWidth="1"/>
    <col min="9" max="9" width="3.77734375" style="230" customWidth="1"/>
    <col min="10" max="10" width="13.33203125" style="230" customWidth="1"/>
    <col min="11" max="11" width="3.77734375" style="230" customWidth="1"/>
    <col min="12" max="12" width="13.21875" style="230" customWidth="1"/>
    <col min="13" max="13" width="3.77734375" style="230" customWidth="1"/>
    <col min="14" max="14" width="12.88671875" style="230" customWidth="1"/>
    <col min="15" max="15" width="3.77734375" style="230" customWidth="1"/>
    <col min="16" max="16" width="12.88671875" style="230" customWidth="1"/>
    <col min="17" max="17" width="3.77734375" style="230" customWidth="1"/>
    <col min="18" max="18" width="13.33203125" style="230" customWidth="1"/>
    <col min="19" max="19" width="3.77734375" style="230" customWidth="1"/>
    <col min="20" max="20" width="9.109375" style="230" bestFit="1" customWidth="1"/>
    <col min="21" max="16384" width="8.77734375" style="230"/>
  </cols>
  <sheetData>
    <row r="1" spans="1:22" ht="12.95" customHeight="1">
      <c r="B1" t="s">
        <v>1283</v>
      </c>
      <c r="S1" s="546" t="s">
        <v>87</v>
      </c>
    </row>
    <row r="2" spans="1:22" ht="12.95" customHeight="1"/>
    <row r="3" spans="1:22" ht="20.25">
      <c r="C3" s="438" t="s">
        <v>749</v>
      </c>
      <c r="D3" s="441"/>
      <c r="E3" s="441"/>
      <c r="F3" s="439"/>
      <c r="G3" s="441"/>
      <c r="H3" s="442"/>
      <c r="I3" s="439"/>
      <c r="J3" s="441"/>
      <c r="K3" s="442"/>
      <c r="L3" s="442"/>
      <c r="M3" s="441"/>
      <c r="N3" s="232"/>
      <c r="O3" s="443"/>
      <c r="P3" s="232"/>
      <c r="Q3" s="441"/>
      <c r="R3" s="441"/>
      <c r="S3" s="441"/>
      <c r="T3" s="441"/>
      <c r="U3" s="441"/>
      <c r="V3" s="441"/>
    </row>
    <row r="4" spans="1:22" ht="3" customHeight="1" thickBot="1">
      <c r="C4" s="233"/>
      <c r="D4" s="233"/>
      <c r="E4" s="233"/>
      <c r="F4" s="233"/>
      <c r="G4" s="233"/>
      <c r="H4" s="233"/>
      <c r="I4" s="233"/>
      <c r="J4" s="233"/>
      <c r="K4" s="233"/>
      <c r="L4" s="233"/>
      <c r="M4" s="233"/>
      <c r="N4" s="233"/>
      <c r="O4" s="233"/>
      <c r="P4" s="233"/>
      <c r="Q4" s="233"/>
      <c r="R4" s="233"/>
      <c r="S4" s="547"/>
    </row>
    <row r="5" spans="1:22" ht="16.5" customHeight="1" thickTop="1" thickBot="1">
      <c r="A5" s="234"/>
      <c r="C5" s="231"/>
      <c r="E5" s="237"/>
      <c r="F5" s="263"/>
      <c r="G5" s="237"/>
      <c r="H5" s="1221" t="s">
        <v>90</v>
      </c>
      <c r="I5" s="1222"/>
      <c r="J5" s="1222"/>
      <c r="K5" s="1222"/>
      <c r="L5" s="1222"/>
      <c r="M5" s="1222"/>
      <c r="N5" s="1222"/>
      <c r="O5" s="1223"/>
      <c r="P5" s="1221" t="str">
        <f>Expendpast</f>
        <v xml:space="preserve">          Expended 2015</v>
      </c>
      <c r="Q5" s="1222"/>
      <c r="R5" s="1222"/>
      <c r="S5" s="1224"/>
    </row>
    <row r="6" spans="1:22" ht="3" customHeight="1" thickTop="1">
      <c r="E6" s="237"/>
      <c r="G6" s="237"/>
      <c r="H6" s="10"/>
      <c r="I6" s="6"/>
      <c r="J6" s="10"/>
      <c r="K6" s="6"/>
      <c r="L6" s="1225" t="str">
        <f>forpastBy</f>
        <v>for 2016  By</v>
      </c>
      <c r="M6" s="1226"/>
      <c r="N6" s="1225" t="str">
        <f>totalpast</f>
        <v>Total for 2015</v>
      </c>
      <c r="O6" s="1226"/>
      <c r="P6" s="10"/>
      <c r="Q6" s="6"/>
      <c r="R6" s="10"/>
      <c r="S6" s="11"/>
    </row>
    <row r="7" spans="1:22" ht="15.75">
      <c r="C7" s="231" t="s">
        <v>724</v>
      </c>
      <c r="D7" s="231" t="s">
        <v>725</v>
      </c>
      <c r="E7" s="237"/>
      <c r="F7" s="238" t="s">
        <v>697</v>
      </c>
      <c r="G7" s="237"/>
      <c r="H7" s="10"/>
      <c r="I7" s="6"/>
      <c r="J7" s="10"/>
      <c r="K7" s="6"/>
      <c r="L7" s="1219" t="str">
        <f>J9</f>
        <v>for 2015</v>
      </c>
      <c r="M7" s="1227"/>
      <c r="N7" s="1219" t="str">
        <f>totalpast</f>
        <v>Total for 2015</v>
      </c>
      <c r="O7" s="1227"/>
      <c r="P7" s="1219" t="s">
        <v>94</v>
      </c>
      <c r="Q7" s="1227"/>
      <c r="R7" s="1219" t="s">
        <v>95</v>
      </c>
      <c r="S7" s="1220"/>
    </row>
    <row r="8" spans="1:22" ht="15.75">
      <c r="C8" s="231"/>
      <c r="D8" s="231"/>
      <c r="E8" s="237"/>
      <c r="F8" s="238"/>
      <c r="G8" s="237"/>
      <c r="H8" s="10"/>
      <c r="I8" s="6"/>
      <c r="J8" s="10"/>
      <c r="K8" s="6"/>
      <c r="L8" s="1232" t="s">
        <v>261</v>
      </c>
      <c r="M8" s="1227"/>
      <c r="N8" s="1219" t="s">
        <v>93</v>
      </c>
      <c r="O8" s="1227"/>
      <c r="P8" s="565"/>
      <c r="Q8" s="510"/>
      <c r="R8" s="592"/>
      <c r="S8" s="566"/>
    </row>
    <row r="9" spans="1:22" ht="16.5" thickBot="1">
      <c r="D9" s="235"/>
      <c r="E9" s="237"/>
      <c r="F9" s="278"/>
      <c r="G9" s="279"/>
      <c r="H9" s="1217" t="str">
        <f>forcurrent</f>
        <v>for 2016</v>
      </c>
      <c r="I9" s="1218"/>
      <c r="J9" s="1215" t="str">
        <f>forpast</f>
        <v>for 2015</v>
      </c>
      <c r="K9" s="1216"/>
      <c r="L9" s="1215" t="s">
        <v>96</v>
      </c>
      <c r="M9" s="1216"/>
      <c r="N9" s="1215" t="s">
        <v>97</v>
      </c>
      <c r="O9" s="1216"/>
      <c r="P9" s="1215" t="s">
        <v>98</v>
      </c>
      <c r="Q9" s="1216"/>
      <c r="R9" s="3"/>
      <c r="S9" s="9"/>
    </row>
    <row r="10" spans="1:22" ht="3" customHeight="1" thickTop="1">
      <c r="C10" s="233"/>
      <c r="D10" s="233"/>
      <c r="E10" s="265"/>
      <c r="F10" s="233"/>
      <c r="G10" s="265"/>
      <c r="H10" s="233"/>
      <c r="I10" s="265"/>
      <c r="J10" s="233"/>
      <c r="K10" s="265"/>
      <c r="L10" s="266"/>
      <c r="M10" s="265"/>
      <c r="N10" s="233"/>
      <c r="O10" s="265"/>
      <c r="P10" s="233"/>
      <c r="Q10" s="265"/>
      <c r="R10" s="262"/>
      <c r="S10" s="265"/>
    </row>
    <row r="11" spans="1:22" ht="18.95" customHeight="1">
      <c r="C11" s="272" t="s">
        <v>744</v>
      </c>
      <c r="D11" s="268"/>
      <c r="E11" s="243"/>
      <c r="F11" s="280" t="s">
        <v>589</v>
      </c>
      <c r="G11" s="253"/>
      <c r="H11" s="258" t="s">
        <v>718</v>
      </c>
      <c r="I11" s="501" t="s">
        <v>169</v>
      </c>
      <c r="J11" s="258" t="s">
        <v>718</v>
      </c>
      <c r="K11" s="502" t="s">
        <v>169</v>
      </c>
      <c r="L11" s="258" t="s">
        <v>718</v>
      </c>
      <c r="M11" s="502" t="s">
        <v>169</v>
      </c>
      <c r="N11" s="258" t="s">
        <v>718</v>
      </c>
      <c r="O11" s="502" t="s">
        <v>169</v>
      </c>
      <c r="P11" s="258" t="s">
        <v>718</v>
      </c>
      <c r="Q11" s="502" t="s">
        <v>169</v>
      </c>
      <c r="R11" s="270" t="s">
        <v>718</v>
      </c>
      <c r="S11" s="545" t="s">
        <v>169</v>
      </c>
    </row>
    <row r="12" spans="1:22" ht="18.95" customHeight="1">
      <c r="C12" s="239"/>
      <c r="D12" s="267" t="s">
        <v>745</v>
      </c>
      <c r="E12" s="243"/>
      <c r="F12" s="280" t="s">
        <v>589</v>
      </c>
      <c r="G12" s="253"/>
      <c r="H12" s="258" t="s">
        <v>718</v>
      </c>
      <c r="I12" s="501" t="s">
        <v>169</v>
      </c>
      <c r="J12" s="258" t="s">
        <v>718</v>
      </c>
      <c r="K12" s="502" t="s">
        <v>169</v>
      </c>
      <c r="L12" s="258" t="s">
        <v>718</v>
      </c>
      <c r="M12" s="502" t="s">
        <v>169</v>
      </c>
      <c r="N12" s="258" t="s">
        <v>718</v>
      </c>
      <c r="O12" s="502" t="s">
        <v>169</v>
      </c>
      <c r="P12" s="258" t="s">
        <v>718</v>
      </c>
      <c r="Q12" s="502" t="s">
        <v>169</v>
      </c>
      <c r="R12" s="270" t="s">
        <v>718</v>
      </c>
      <c r="S12" s="541" t="s">
        <v>169</v>
      </c>
    </row>
    <row r="13" spans="1:22" ht="18.95" customHeight="1">
      <c r="D13" s="268" t="s">
        <v>129</v>
      </c>
      <c r="E13" s="243"/>
      <c r="F13" s="280" t="s">
        <v>751</v>
      </c>
      <c r="G13" s="253"/>
      <c r="H13" s="252"/>
      <c r="I13" s="253"/>
      <c r="J13" s="252"/>
      <c r="K13" s="253"/>
      <c r="L13" s="258" t="s">
        <v>718</v>
      </c>
      <c r="M13" s="502" t="s">
        <v>169</v>
      </c>
      <c r="N13" s="252"/>
      <c r="O13" s="253"/>
      <c r="P13" s="252"/>
      <c r="Q13" s="502" t="s">
        <v>87</v>
      </c>
      <c r="R13" s="270" t="s">
        <v>718</v>
      </c>
      <c r="S13" s="541" t="s">
        <v>169</v>
      </c>
    </row>
    <row r="14" spans="1:22" ht="18.95" customHeight="1">
      <c r="D14" s="233"/>
      <c r="E14" s="265"/>
      <c r="F14" s="561"/>
      <c r="G14" s="562"/>
      <c r="H14" s="561"/>
      <c r="I14" s="562"/>
      <c r="J14" s="561"/>
      <c r="K14" s="562"/>
      <c r="L14" s="258" t="s">
        <v>718</v>
      </c>
      <c r="M14" s="502" t="s">
        <v>169</v>
      </c>
      <c r="N14" s="258"/>
      <c r="O14" s="502"/>
      <c r="P14" s="499"/>
      <c r="Q14" s="502"/>
      <c r="R14" s="500" t="s">
        <v>718</v>
      </c>
      <c r="S14" s="541" t="s">
        <v>169</v>
      </c>
    </row>
    <row r="15" spans="1:22" ht="18.95" customHeight="1">
      <c r="D15" s="268"/>
      <c r="E15" s="243"/>
      <c r="F15" s="280"/>
      <c r="G15" s="253"/>
      <c r="H15" s="252"/>
      <c r="I15" s="253"/>
      <c r="J15" s="252"/>
      <c r="K15" s="253"/>
      <c r="L15" s="258" t="s">
        <v>718</v>
      </c>
      <c r="M15" s="502" t="s">
        <v>169</v>
      </c>
      <c r="N15" s="252"/>
      <c r="O15" s="253"/>
      <c r="P15" s="252"/>
      <c r="Q15" s="243"/>
      <c r="R15" s="270" t="s">
        <v>718</v>
      </c>
      <c r="S15" s="541" t="s">
        <v>169</v>
      </c>
    </row>
    <row r="16" spans="1:22" ht="18.95" customHeight="1">
      <c r="D16" s="268"/>
      <c r="E16" s="243"/>
      <c r="F16" s="282"/>
      <c r="G16" s="253"/>
      <c r="H16" s="252"/>
      <c r="I16" s="253"/>
      <c r="J16" s="252"/>
      <c r="K16" s="253"/>
      <c r="L16" s="258" t="s">
        <v>718</v>
      </c>
      <c r="M16" s="502" t="s">
        <v>169</v>
      </c>
      <c r="N16" s="252"/>
      <c r="O16" s="253"/>
      <c r="P16" s="252"/>
      <c r="Q16" s="243"/>
      <c r="R16" s="270" t="s">
        <v>718</v>
      </c>
      <c r="S16" s="541" t="s">
        <v>169</v>
      </c>
    </row>
    <row r="17" spans="3:19" ht="18.95" customHeight="1">
      <c r="D17" s="239"/>
      <c r="E17" s="243"/>
      <c r="F17" s="282"/>
      <c r="G17" s="253"/>
      <c r="H17" s="252"/>
      <c r="I17" s="253"/>
      <c r="J17" s="252"/>
      <c r="K17" s="253"/>
      <c r="L17" s="258" t="s">
        <v>718</v>
      </c>
      <c r="M17" s="502" t="s">
        <v>169</v>
      </c>
      <c r="N17" s="252"/>
      <c r="O17" s="253"/>
      <c r="P17" s="252"/>
      <c r="Q17" s="243"/>
      <c r="R17" s="270" t="s">
        <v>718</v>
      </c>
      <c r="S17" s="541" t="s">
        <v>169</v>
      </c>
    </row>
    <row r="18" spans="3:19" ht="18.95" customHeight="1">
      <c r="D18" s="239"/>
      <c r="E18" s="243"/>
      <c r="F18" s="282"/>
      <c r="G18" s="253"/>
      <c r="H18" s="252"/>
      <c r="I18" s="253"/>
      <c r="J18" s="252"/>
      <c r="K18" s="253"/>
      <c r="L18" s="258" t="s">
        <v>718</v>
      </c>
      <c r="M18" s="502" t="s">
        <v>169</v>
      </c>
      <c r="N18" s="252"/>
      <c r="O18" s="253"/>
      <c r="P18" s="252"/>
      <c r="Q18" s="243"/>
      <c r="R18" s="270" t="s">
        <v>718</v>
      </c>
      <c r="S18" s="541" t="s">
        <v>169</v>
      </c>
    </row>
    <row r="19" spans="3:19" ht="18.95" customHeight="1">
      <c r="C19" s="273"/>
      <c r="D19" s="267" t="s">
        <v>752</v>
      </c>
      <c r="E19" s="243"/>
      <c r="F19" s="280" t="s">
        <v>589</v>
      </c>
      <c r="G19" s="253"/>
      <c r="H19" s="258" t="s">
        <v>718</v>
      </c>
      <c r="I19" s="501" t="s">
        <v>169</v>
      </c>
      <c r="J19" s="258" t="s">
        <v>718</v>
      </c>
      <c r="K19" s="502" t="s">
        <v>169</v>
      </c>
      <c r="L19" s="258" t="s">
        <v>718</v>
      </c>
      <c r="M19" s="502" t="s">
        <v>169</v>
      </c>
      <c r="N19" s="258" t="s">
        <v>718</v>
      </c>
      <c r="O19" s="502" t="s">
        <v>169</v>
      </c>
      <c r="P19" s="258" t="s">
        <v>718</v>
      </c>
      <c r="Q19" s="502" t="s">
        <v>169</v>
      </c>
      <c r="R19" s="270" t="s">
        <v>718</v>
      </c>
      <c r="S19" s="541" t="s">
        <v>169</v>
      </c>
    </row>
    <row r="20" spans="3:19" ht="18.95" customHeight="1">
      <c r="D20" s="283" t="s">
        <v>753</v>
      </c>
      <c r="E20" s="237"/>
      <c r="F20" s="250"/>
      <c r="G20" s="256"/>
      <c r="H20" s="250"/>
      <c r="I20" s="256"/>
      <c r="J20" s="250"/>
      <c r="K20" s="256"/>
      <c r="L20" s="250"/>
      <c r="M20" s="256"/>
      <c r="N20" s="250"/>
      <c r="O20" s="256"/>
      <c r="P20" s="250"/>
      <c r="Q20" s="237"/>
      <c r="R20" s="264"/>
      <c r="S20" s="542"/>
    </row>
    <row r="21" spans="3:19" ht="18.95" customHeight="1">
      <c r="D21" s="268" t="s">
        <v>754</v>
      </c>
      <c r="E21" s="243"/>
      <c r="F21" s="280" t="s">
        <v>755</v>
      </c>
      <c r="G21" s="253"/>
      <c r="H21" s="252"/>
      <c r="I21" s="253"/>
      <c r="J21" s="252"/>
      <c r="K21" s="253"/>
      <c r="L21" s="281"/>
      <c r="M21" s="253"/>
      <c r="N21" s="252"/>
      <c r="O21" s="253"/>
      <c r="P21" s="252"/>
      <c r="Q21" s="243"/>
      <c r="R21" s="251"/>
      <c r="S21" s="543"/>
    </row>
    <row r="22" spans="3:19" ht="18.95" customHeight="1">
      <c r="D22" s="268" t="s">
        <v>756</v>
      </c>
      <c r="E22" s="243"/>
      <c r="F22" s="280" t="s">
        <v>757</v>
      </c>
      <c r="G22" s="253"/>
      <c r="H22" s="252"/>
      <c r="I22" s="253"/>
      <c r="J22" s="252"/>
      <c r="K22" s="253"/>
      <c r="L22" s="252"/>
      <c r="M22" s="253"/>
      <c r="N22" s="252"/>
      <c r="O22" s="253"/>
      <c r="P22" s="252"/>
      <c r="Q22" s="243"/>
      <c r="R22" s="251"/>
      <c r="S22" s="543"/>
    </row>
    <row r="23" spans="3:19" ht="18.95" customHeight="1">
      <c r="D23" s="283" t="s">
        <v>758</v>
      </c>
      <c r="E23" s="237"/>
      <c r="F23" s="250"/>
      <c r="G23" s="256"/>
      <c r="H23" s="250"/>
      <c r="I23" s="256"/>
      <c r="J23" s="250"/>
      <c r="K23" s="256"/>
      <c r="L23" s="250"/>
      <c r="M23" s="256"/>
      <c r="N23" s="250"/>
      <c r="O23" s="256"/>
      <c r="P23" s="250"/>
      <c r="Q23" s="237"/>
      <c r="R23" s="264"/>
      <c r="S23" s="542"/>
    </row>
    <row r="24" spans="3:19" ht="18.95" customHeight="1">
      <c r="D24" s="268" t="s">
        <v>759</v>
      </c>
      <c r="E24" s="243"/>
      <c r="F24" s="280" t="s">
        <v>760</v>
      </c>
      <c r="G24" s="253"/>
      <c r="H24" s="252"/>
      <c r="I24" s="253"/>
      <c r="J24" s="252"/>
      <c r="K24" s="253"/>
      <c r="L24" s="281"/>
      <c r="M24" s="253"/>
      <c r="N24" s="252"/>
      <c r="O24" s="253"/>
      <c r="P24" s="252"/>
      <c r="Q24" s="243"/>
      <c r="R24" s="251"/>
      <c r="S24" s="543"/>
    </row>
    <row r="25" spans="3:19" ht="18.95" customHeight="1">
      <c r="D25" s="239"/>
      <c r="E25" s="243"/>
      <c r="F25" s="284"/>
      <c r="G25" s="253"/>
      <c r="H25" s="252"/>
      <c r="I25" s="253"/>
      <c r="J25" s="252"/>
      <c r="K25" s="253"/>
      <c r="L25" s="252"/>
      <c r="M25" s="253"/>
      <c r="N25" s="252"/>
      <c r="O25" s="253"/>
      <c r="P25" s="252"/>
      <c r="Q25" s="243"/>
      <c r="R25" s="241"/>
      <c r="S25" s="543"/>
    </row>
    <row r="26" spans="3:19" ht="18.95" customHeight="1">
      <c r="D26" s="239"/>
      <c r="E26" s="243"/>
      <c r="F26" s="284"/>
      <c r="G26" s="253"/>
      <c r="H26" s="252"/>
      <c r="I26" s="253"/>
      <c r="J26" s="252"/>
      <c r="K26" s="253"/>
      <c r="L26" s="252"/>
      <c r="M26" s="253"/>
      <c r="N26" s="252"/>
      <c r="O26" s="253"/>
      <c r="P26" s="252"/>
      <c r="Q26" s="243"/>
      <c r="R26" s="241"/>
      <c r="S26" s="543"/>
    </row>
    <row r="27" spans="3:19" ht="18.95" customHeight="1">
      <c r="D27" s="272" t="s">
        <v>761</v>
      </c>
      <c r="E27" s="243"/>
      <c r="F27" s="280" t="s">
        <v>762</v>
      </c>
      <c r="G27" s="253"/>
      <c r="H27" s="252"/>
      <c r="I27" s="253"/>
      <c r="J27" s="252"/>
      <c r="K27" s="253"/>
      <c r="L27" s="252"/>
      <c r="M27" s="253"/>
      <c r="N27" s="252"/>
      <c r="O27" s="253"/>
      <c r="P27" s="252"/>
      <c r="Q27" s="243"/>
      <c r="R27" s="241"/>
      <c r="S27" s="544"/>
    </row>
    <row r="28" spans="3:19" ht="18.95" customHeight="1">
      <c r="D28" s="272" t="s">
        <v>763</v>
      </c>
      <c r="E28" s="243"/>
      <c r="F28" s="280" t="s">
        <v>764</v>
      </c>
      <c r="G28" s="253"/>
      <c r="H28" s="252"/>
      <c r="I28" s="253"/>
      <c r="J28" s="252"/>
      <c r="K28" s="253"/>
      <c r="L28" s="258" t="s">
        <v>718</v>
      </c>
      <c r="M28" s="502" t="s">
        <v>169</v>
      </c>
      <c r="N28" s="252"/>
      <c r="O28" s="253"/>
      <c r="P28" s="252"/>
      <c r="Q28" s="243"/>
      <c r="R28" s="285" t="s">
        <v>718</v>
      </c>
      <c r="S28" s="541" t="s">
        <v>169</v>
      </c>
    </row>
    <row r="29" spans="3:19" ht="18.95" customHeight="1" thickBot="1">
      <c r="D29" s="272" t="s">
        <v>765</v>
      </c>
      <c r="E29" s="243"/>
      <c r="F29" s="280" t="s">
        <v>766</v>
      </c>
      <c r="G29" s="253"/>
      <c r="H29" s="259"/>
      <c r="I29" s="260"/>
      <c r="J29" s="259"/>
      <c r="K29" s="260"/>
      <c r="L29" s="286" t="s">
        <v>718</v>
      </c>
      <c r="M29" s="502" t="s">
        <v>169</v>
      </c>
      <c r="N29" s="259"/>
      <c r="O29" s="260"/>
      <c r="P29" s="259"/>
      <c r="Q29" s="287"/>
      <c r="R29" s="286" t="s">
        <v>718</v>
      </c>
      <c r="S29" s="545" t="s">
        <v>169</v>
      </c>
    </row>
    <row r="30" spans="3:19" ht="18.95" customHeight="1">
      <c r="D30" s="272" t="s">
        <v>340</v>
      </c>
      <c r="E30" s="243"/>
      <c r="F30" s="269" t="s">
        <v>339</v>
      </c>
      <c r="G30" s="243"/>
      <c r="H30" s="239"/>
      <c r="I30" s="243"/>
      <c r="J30" s="239"/>
      <c r="K30" s="243"/>
      <c r="L30" s="239"/>
      <c r="M30" s="243"/>
      <c r="N30" s="239"/>
      <c r="O30" s="243"/>
      <c r="P30" s="239"/>
      <c r="Q30" s="243"/>
      <c r="R30" s="239"/>
      <c r="S30" s="243"/>
    </row>
    <row r="31" spans="3:19" ht="3" customHeight="1">
      <c r="D31" s="239"/>
      <c r="E31" s="239"/>
      <c r="F31" s="239"/>
      <c r="G31" s="239"/>
      <c r="H31" s="239"/>
      <c r="I31" s="243"/>
      <c r="J31" s="239"/>
      <c r="K31" s="243"/>
      <c r="L31" s="239"/>
      <c r="M31" s="243"/>
      <c r="N31" s="239"/>
      <c r="O31" s="239"/>
      <c r="P31" s="239"/>
      <c r="Q31" s="243"/>
      <c r="R31" s="251"/>
      <c r="S31" s="265"/>
    </row>
    <row r="32" spans="3:19" ht="15">
      <c r="J32" s="261" t="s">
        <v>767</v>
      </c>
    </row>
    <row r="39" spans="21:21">
      <c r="U39" s="509" t="s">
        <v>87</v>
      </c>
    </row>
  </sheetData>
  <mergeCells count="15">
    <mergeCell ref="L7:M7"/>
    <mergeCell ref="N7:O7"/>
    <mergeCell ref="P7:Q7"/>
    <mergeCell ref="R7:S7"/>
    <mergeCell ref="P5:S5"/>
    <mergeCell ref="H5:O5"/>
    <mergeCell ref="L6:M6"/>
    <mergeCell ref="N6:O6"/>
    <mergeCell ref="L8:M8"/>
    <mergeCell ref="N8:O8"/>
    <mergeCell ref="P9:Q9"/>
    <mergeCell ref="H9:I9"/>
    <mergeCell ref="J9:K9"/>
    <mergeCell ref="L9:M9"/>
    <mergeCell ref="N9:O9"/>
  </mergeCells>
  <phoneticPr fontId="1" type="noConversion"/>
  <printOptions horizontalCentered="1" verticalCentered="1"/>
  <pageMargins left="0.5" right="0.30299999999999999" top="0.5" bottom="0.55000000000000004" header="0.5" footer="0.5"/>
  <pageSetup paperSize="5" scale="91"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I151"/>
  <sheetViews>
    <sheetView topLeftCell="A18" workbookViewId="0">
      <selection activeCell="C33" sqref="C33"/>
    </sheetView>
  </sheetViews>
  <sheetFormatPr defaultColWidth="9.77734375" defaultRowHeight="15"/>
  <cols>
    <col min="1" max="1" width="47.77734375" customWidth="1"/>
    <col min="3" max="3" width="12.77734375" customWidth="1"/>
    <col min="4" max="4" width="3.77734375" customWidth="1"/>
    <col min="5" max="5" width="12.77734375" customWidth="1"/>
    <col min="6" max="6" width="3.77734375" customWidth="1"/>
    <col min="7" max="7" width="12.77734375" customWidth="1"/>
    <col min="8" max="8" width="3.77734375" customWidth="1"/>
    <col min="9" max="9" width="12.77734375" customWidth="1"/>
    <col min="10" max="10" width="3.77734375" customWidth="1"/>
    <col min="11" max="11" width="12.77734375" customWidth="1"/>
    <col min="12" max="12" width="3.77734375" customWidth="1"/>
    <col min="13" max="13" width="12.77734375" customWidth="1"/>
    <col min="14" max="14" width="3.77734375" customWidth="1"/>
  </cols>
  <sheetData>
    <row r="2" spans="1:9" ht="21" thickBot="1">
      <c r="A2" s="2"/>
      <c r="B2" s="2"/>
      <c r="C2" s="472" t="s">
        <v>1278</v>
      </c>
      <c r="D2" s="2"/>
      <c r="E2" s="2"/>
      <c r="F2" s="2"/>
      <c r="G2" s="2"/>
      <c r="H2" s="2"/>
    </row>
    <row r="3" spans="1:9" ht="16.5" thickTop="1">
      <c r="A3" s="50"/>
      <c r="B3" s="6"/>
      <c r="C3" s="10"/>
      <c r="D3" s="10"/>
      <c r="E3" s="10"/>
      <c r="F3" s="6"/>
      <c r="G3" s="10"/>
      <c r="H3" s="11"/>
    </row>
    <row r="4" spans="1:9" ht="15.75">
      <c r="A4" s="50" t="s">
        <v>789</v>
      </c>
      <c r="B4" s="473" t="s">
        <v>87</v>
      </c>
      <c r="C4" s="10"/>
      <c r="D4" s="10"/>
      <c r="E4" s="10"/>
      <c r="F4" s="6"/>
      <c r="G4" s="10"/>
      <c r="H4" s="11"/>
    </row>
    <row r="5" spans="1:9" ht="15.75">
      <c r="A5" s="50" t="s">
        <v>1281</v>
      </c>
      <c r="B5" s="510" t="s">
        <v>697</v>
      </c>
      <c r="C5" s="1235" t="s">
        <v>770</v>
      </c>
      <c r="D5" s="1239"/>
      <c r="E5" s="1239"/>
      <c r="F5" s="1240"/>
      <c r="G5" s="1232" t="s">
        <v>227</v>
      </c>
      <c r="H5" s="1220"/>
    </row>
    <row r="6" spans="1:9" ht="15.75">
      <c r="A6" s="48"/>
      <c r="B6" s="474" t="s">
        <v>87</v>
      </c>
      <c r="C6" s="1237">
        <f>Current</f>
        <v>2016</v>
      </c>
      <c r="D6" s="1238"/>
      <c r="E6" s="1237">
        <f>Past</f>
        <v>2015</v>
      </c>
      <c r="F6" s="1238"/>
      <c r="G6" s="1235" t="str">
        <f>Inpast</f>
        <v>in 2015</v>
      </c>
      <c r="H6" s="1236"/>
    </row>
    <row r="7" spans="1:9" ht="22.9" customHeight="1">
      <c r="A7" s="475" t="s">
        <v>790</v>
      </c>
      <c r="B7" s="155" t="s">
        <v>700</v>
      </c>
      <c r="C7" s="16"/>
      <c r="D7" s="15"/>
      <c r="E7" s="16"/>
      <c r="F7" s="15"/>
      <c r="G7" s="16"/>
      <c r="H7" s="17"/>
      <c r="I7" s="437"/>
    </row>
    <row r="8" spans="1:9" ht="11.25" customHeight="1">
      <c r="A8" s="476" t="s">
        <v>791</v>
      </c>
      <c r="B8" s="105"/>
      <c r="C8" s="23"/>
      <c r="D8" s="22"/>
      <c r="E8" s="23"/>
      <c r="F8" s="22"/>
      <c r="G8" s="23"/>
      <c r="H8" s="24"/>
    </row>
    <row r="9" spans="1:9" ht="14.25" customHeight="1" thickBot="1">
      <c r="A9" s="475" t="s">
        <v>792</v>
      </c>
      <c r="B9" s="155" t="s">
        <v>703</v>
      </c>
      <c r="C9" s="26"/>
      <c r="D9" s="27"/>
      <c r="E9" s="26"/>
      <c r="F9" s="27"/>
      <c r="G9" s="26"/>
      <c r="H9" s="28"/>
    </row>
    <row r="10" spans="1:9" ht="22.9" customHeight="1" thickBot="1">
      <c r="A10" s="475" t="s">
        <v>793</v>
      </c>
      <c r="B10" s="155" t="s">
        <v>768</v>
      </c>
      <c r="C10" s="26"/>
      <c r="D10" s="27"/>
      <c r="E10" s="26"/>
      <c r="F10" s="27"/>
      <c r="G10" s="26"/>
      <c r="H10" s="28"/>
      <c r="I10" s="437"/>
    </row>
    <row r="11" spans="1:9" ht="22.9" customHeight="1">
      <c r="A11" s="16"/>
      <c r="B11" s="151"/>
      <c r="C11" s="16"/>
      <c r="D11" s="15"/>
      <c r="E11" s="16"/>
      <c r="F11" s="15"/>
      <c r="G11" s="16"/>
      <c r="H11" s="17"/>
    </row>
    <row r="12" spans="1:9" ht="22.9" customHeight="1">
      <c r="A12" s="16" t="s">
        <v>708</v>
      </c>
      <c r="B12" s="115" t="s">
        <v>709</v>
      </c>
      <c r="C12" s="964">
        <v>0</v>
      </c>
      <c r="D12" s="15"/>
      <c r="E12" s="964">
        <v>0</v>
      </c>
      <c r="F12" s="15"/>
      <c r="G12" s="964">
        <v>0</v>
      </c>
      <c r="H12" s="17"/>
    </row>
    <row r="13" spans="1:9" ht="22.9" customHeight="1">
      <c r="A13" s="16" t="s">
        <v>1279</v>
      </c>
      <c r="B13" s="115" t="s">
        <v>1280</v>
      </c>
      <c r="C13" s="16">
        <v>111000</v>
      </c>
      <c r="D13" s="139"/>
      <c r="E13" s="16">
        <v>122000</v>
      </c>
      <c r="F13" s="15"/>
      <c r="G13" s="466">
        <v>111027</v>
      </c>
      <c r="H13" s="141"/>
    </row>
    <row r="14" spans="1:9" ht="11.25" customHeight="1">
      <c r="A14" s="1233"/>
      <c r="B14" s="118"/>
      <c r="C14" s="23"/>
      <c r="D14" s="22"/>
      <c r="E14" s="23"/>
      <c r="F14" s="22"/>
      <c r="G14" s="23"/>
      <c r="H14" s="24"/>
      <c r="I14" s="33" t="s">
        <v>794</v>
      </c>
    </row>
    <row r="15" spans="1:9" ht="12" customHeight="1">
      <c r="A15" s="1234"/>
      <c r="B15" s="115"/>
      <c r="C15" s="16"/>
      <c r="D15" s="15"/>
      <c r="E15" s="16"/>
      <c r="F15" s="15"/>
      <c r="G15" s="16"/>
      <c r="H15" s="17"/>
      <c r="I15" s="33" t="s">
        <v>795</v>
      </c>
    </row>
    <row r="16" spans="1:9" ht="10.9" customHeight="1">
      <c r="A16" s="23"/>
      <c r="B16" s="118"/>
      <c r="C16" s="23"/>
      <c r="D16" s="22"/>
      <c r="E16" s="23"/>
      <c r="F16" s="22"/>
      <c r="G16" s="23"/>
      <c r="H16" s="24"/>
      <c r="I16" s="33"/>
    </row>
    <row r="17" spans="1:9" ht="12" customHeight="1">
      <c r="A17" s="16"/>
      <c r="B17" s="115"/>
      <c r="C17" s="16"/>
      <c r="D17" s="15"/>
      <c r="E17" s="16"/>
      <c r="F17" s="15"/>
      <c r="G17" s="16"/>
      <c r="H17" s="17"/>
      <c r="I17" s="33"/>
    </row>
    <row r="18" spans="1:9" ht="10.9" customHeight="1">
      <c r="A18" s="23"/>
      <c r="B18" s="118"/>
      <c r="C18" s="23"/>
      <c r="D18" s="22"/>
      <c r="E18" s="23"/>
      <c r="F18" s="22"/>
      <c r="G18" s="23"/>
      <c r="H18" s="24"/>
      <c r="I18" s="33"/>
    </row>
    <row r="19" spans="1:9" ht="12" customHeight="1">
      <c r="A19" s="16"/>
      <c r="B19" s="115"/>
      <c r="C19" s="16"/>
      <c r="D19" s="15"/>
      <c r="E19" s="16"/>
      <c r="F19" s="15"/>
      <c r="G19" s="16"/>
      <c r="H19" s="17"/>
      <c r="I19" s="33"/>
    </row>
    <row r="20" spans="1:9" ht="22.9" customHeight="1">
      <c r="A20" s="16"/>
      <c r="B20" s="115"/>
      <c r="C20" s="16"/>
      <c r="D20" s="15"/>
      <c r="E20" s="16"/>
      <c r="F20" s="15"/>
      <c r="G20" s="16"/>
      <c r="H20" s="17"/>
    </row>
    <row r="21" spans="1:9" ht="22.9" customHeight="1">
      <c r="A21" s="16"/>
      <c r="B21" s="115"/>
      <c r="C21" s="16"/>
      <c r="D21" s="15"/>
      <c r="E21" s="16"/>
      <c r="F21" s="15"/>
      <c r="G21" s="16"/>
      <c r="H21" s="17"/>
    </row>
    <row r="22" spans="1:9" ht="22.9" customHeight="1">
      <c r="A22" s="16"/>
      <c r="B22" s="115"/>
      <c r="C22" s="16"/>
      <c r="D22" s="15"/>
      <c r="E22" s="16"/>
      <c r="F22" s="15"/>
      <c r="G22" s="16"/>
      <c r="H22" s="17"/>
    </row>
    <row r="23" spans="1:9" ht="10.9" customHeight="1">
      <c r="A23" s="477" t="s">
        <v>796</v>
      </c>
      <c r="B23" s="105"/>
      <c r="C23" s="50"/>
      <c r="D23" s="6"/>
      <c r="E23" s="50"/>
      <c r="F23" s="6"/>
      <c r="G23" s="50"/>
      <c r="H23" s="11"/>
    </row>
    <row r="24" spans="1:9" ht="12" customHeight="1">
      <c r="A24" s="52" t="s">
        <v>797</v>
      </c>
      <c r="B24" s="120" t="s">
        <v>39</v>
      </c>
      <c r="C24" s="110" t="s">
        <v>108</v>
      </c>
      <c r="D24" s="15" t="s">
        <v>169</v>
      </c>
      <c r="E24" s="110" t="s">
        <v>108</v>
      </c>
      <c r="F24" s="15" t="s">
        <v>169</v>
      </c>
      <c r="G24" s="110" t="s">
        <v>108</v>
      </c>
      <c r="H24" s="17" t="s">
        <v>169</v>
      </c>
    </row>
    <row r="25" spans="1:9" ht="22.9" customHeight="1">
      <c r="A25" s="16"/>
      <c r="B25" s="115"/>
      <c r="C25" s="16"/>
      <c r="D25" s="139"/>
      <c r="E25" s="16"/>
      <c r="F25" s="139"/>
      <c r="G25" s="16"/>
      <c r="H25" s="141"/>
    </row>
    <row r="26" spans="1:9" ht="22.9" customHeight="1">
      <c r="A26" s="16" t="s">
        <v>1288</v>
      </c>
      <c r="B26" s="115"/>
      <c r="C26" s="964">
        <v>0</v>
      </c>
      <c r="D26" s="139"/>
      <c r="E26" s="964">
        <v>0</v>
      </c>
      <c r="F26" s="139"/>
      <c r="G26" s="964">
        <v>0</v>
      </c>
      <c r="H26" s="141"/>
    </row>
    <row r="27" spans="1:9" ht="22.9" customHeight="1">
      <c r="A27" s="16"/>
      <c r="B27" s="115"/>
      <c r="C27" s="16"/>
      <c r="D27" s="139"/>
      <c r="E27" s="16"/>
      <c r="F27" s="139"/>
      <c r="G27" s="16"/>
      <c r="H27" s="141"/>
    </row>
    <row r="28" spans="1:9" ht="22.9" customHeight="1">
      <c r="A28" s="16"/>
      <c r="B28" s="115"/>
      <c r="C28" s="16"/>
      <c r="D28" s="15"/>
      <c r="E28" s="16"/>
      <c r="F28" s="15"/>
      <c r="G28" s="16"/>
      <c r="H28" s="17"/>
    </row>
    <row r="29" spans="1:9" ht="22.9" customHeight="1">
      <c r="A29" s="16"/>
      <c r="B29" s="115"/>
      <c r="C29" s="16"/>
      <c r="D29" s="15"/>
      <c r="E29" s="16"/>
      <c r="F29" s="15"/>
      <c r="G29" s="16"/>
      <c r="H29" s="17"/>
    </row>
    <row r="30" spans="1:9" ht="22.9" customHeight="1" thickBot="1">
      <c r="A30" s="48" t="s">
        <v>798</v>
      </c>
      <c r="B30" s="127" t="s">
        <v>720</v>
      </c>
      <c r="C30" s="984">
        <v>45416</v>
      </c>
      <c r="D30" s="27"/>
      <c r="E30" s="984">
        <v>0</v>
      </c>
      <c r="F30" s="27"/>
      <c r="G30" s="984">
        <v>0</v>
      </c>
      <c r="H30" s="28"/>
    </row>
    <row r="31" spans="1:9" ht="22.9" customHeight="1" thickBot="1">
      <c r="A31" s="51" t="s">
        <v>1282</v>
      </c>
      <c r="B31" s="107" t="s">
        <v>334</v>
      </c>
      <c r="C31" s="19">
        <f>SUM(C10:C30)</f>
        <v>156416</v>
      </c>
      <c r="D31" s="18"/>
      <c r="E31" s="19">
        <f>SUM(E10:E30)</f>
        <v>122000</v>
      </c>
      <c r="F31" s="18"/>
      <c r="G31" s="19">
        <f>SUM(G10:G30)</f>
        <v>111027</v>
      </c>
      <c r="H31" s="20"/>
    </row>
    <row r="32" spans="1:9" ht="16.5" thickTop="1">
      <c r="A32" s="10"/>
      <c r="B32" s="10" t="s">
        <v>799</v>
      </c>
    </row>
    <row r="40" spans="1:3">
      <c r="A40" t="s">
        <v>503</v>
      </c>
    </row>
    <row r="41" spans="1:3">
      <c r="A41" t="s">
        <v>705</v>
      </c>
    </row>
    <row r="42" spans="1:3">
      <c r="A42" t="s">
        <v>800</v>
      </c>
    </row>
    <row r="43" spans="1:3">
      <c r="A43" t="s">
        <v>801</v>
      </c>
    </row>
    <row r="45" spans="1:3">
      <c r="C45">
        <f>SUM(C40:C44)</f>
        <v>0</v>
      </c>
    </row>
    <row r="47" spans="1:3">
      <c r="A47" t="s">
        <v>802</v>
      </c>
    </row>
    <row r="48" spans="1:3">
      <c r="A48" t="s">
        <v>803</v>
      </c>
    </row>
    <row r="49" spans="1:3">
      <c r="A49" t="s">
        <v>804</v>
      </c>
    </row>
    <row r="50" spans="1:3">
      <c r="A50" t="s">
        <v>805</v>
      </c>
    </row>
    <row r="51" spans="1:3">
      <c r="A51" t="s">
        <v>806</v>
      </c>
    </row>
    <row r="52" spans="1:3">
      <c r="A52" t="s">
        <v>807</v>
      </c>
    </row>
    <row r="53" spans="1:3">
      <c r="A53" t="s">
        <v>808</v>
      </c>
    </row>
    <row r="54" spans="1:3">
      <c r="A54" t="s">
        <v>809</v>
      </c>
    </row>
    <row r="56" spans="1:3">
      <c r="A56" t="s">
        <v>178</v>
      </c>
    </row>
    <row r="57" spans="1:3">
      <c r="A57" t="s">
        <v>810</v>
      </c>
    </row>
    <row r="58" spans="1:3">
      <c r="A58" t="s">
        <v>811</v>
      </c>
    </row>
    <row r="60" spans="1:3">
      <c r="C60">
        <f>SUM(C47:C58)</f>
        <v>0</v>
      </c>
    </row>
    <row r="62" spans="1:3">
      <c r="C62">
        <f>C60-C45</f>
        <v>0</v>
      </c>
    </row>
    <row r="101" ht="22.9" customHeight="1"/>
    <row r="102" ht="19.899999999999999" customHeight="1"/>
    <row r="106" ht="22.9" customHeight="1"/>
    <row r="107" ht="22.9" customHeight="1"/>
    <row r="108" ht="22.9" customHeight="1"/>
    <row r="109" ht="22.9" customHeight="1"/>
    <row r="110" ht="22.9" customHeight="1"/>
    <row r="111" ht="22.9" customHeight="1"/>
    <row r="112" ht="22.9" customHeight="1"/>
    <row r="113" ht="22.9" customHeight="1"/>
    <row r="114" ht="22.9" customHeight="1"/>
    <row r="115" ht="22.9" customHeight="1"/>
    <row r="116" ht="22.9" customHeight="1"/>
    <row r="117" ht="22.9" customHeight="1"/>
    <row r="118" ht="22.9" customHeight="1"/>
    <row r="119" ht="22.9" customHeight="1"/>
    <row r="120" ht="10.9" customHeight="1"/>
    <row r="121" ht="12" customHeight="1"/>
    <row r="122" ht="22.9" customHeight="1"/>
    <row r="123" ht="22.9" customHeight="1"/>
    <row r="124" ht="22.9" customHeight="1"/>
    <row r="131" ht="22.9" customHeight="1"/>
    <row r="132" ht="22.9" customHeight="1"/>
    <row r="133" ht="22.9" customHeight="1"/>
    <row r="134" ht="10.9" customHeight="1"/>
    <row r="135" ht="12" customHeight="1"/>
    <row r="136" ht="22.9" customHeight="1"/>
    <row r="137" ht="22.9" customHeight="1"/>
    <row r="138" ht="22.9" customHeight="1"/>
    <row r="139" ht="22.9" customHeight="1"/>
    <row r="140" ht="10.9" customHeight="1"/>
    <row r="141" ht="12" customHeight="1"/>
    <row r="142" ht="22.9" customHeight="1"/>
    <row r="143" ht="10.9" customHeight="1"/>
    <row r="144" ht="12" customHeight="1"/>
    <row r="145" ht="22.9" customHeight="1"/>
    <row r="146" ht="22.9" customHeight="1"/>
    <row r="147" ht="22.9" customHeight="1"/>
    <row r="148" ht="22.9" customHeight="1"/>
    <row r="149" ht="22.9" customHeight="1"/>
    <row r="150" ht="22.9" customHeight="1"/>
    <row r="151" ht="22.9" customHeight="1"/>
  </sheetData>
  <mergeCells count="6">
    <mergeCell ref="A14:A15"/>
    <mergeCell ref="G5:H5"/>
    <mergeCell ref="G6:H6"/>
    <mergeCell ref="C6:D6"/>
    <mergeCell ref="E6:F6"/>
    <mergeCell ref="C5:F5"/>
  </mergeCells>
  <phoneticPr fontId="0" type="noConversion"/>
  <printOptions horizontalCentered="1" verticalCentered="1"/>
  <pageMargins left="0.65" right="0.25" top="0.25" bottom="0.25" header="0.5" footer="0.5"/>
  <pageSetup paperSize="5" orientation="landscape" horizontalDpi="300" verticalDpi="300" r:id="rId1"/>
  <headerFooter alignWithMargins="0"/>
  <rowBreaks count="2" manualBreakCount="2">
    <brk id="125" max="16383" man="1"/>
    <brk id="15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70C0"/>
    <pageSetUpPr fitToPage="1"/>
  </sheetPr>
  <dimension ref="A2:X58"/>
  <sheetViews>
    <sheetView topLeftCell="A14" workbookViewId="0"/>
  </sheetViews>
  <sheetFormatPr defaultColWidth="12.77734375" defaultRowHeight="15"/>
  <cols>
    <col min="1" max="1" width="55.77734375" customWidth="1"/>
    <col min="2" max="2" width="9.77734375" customWidth="1"/>
    <col min="4" max="4" width="3.77734375" customWidth="1"/>
    <col min="6" max="6" width="3.77734375" customWidth="1"/>
    <col min="8" max="8" width="3.77734375" customWidth="1"/>
    <col min="9" max="9" width="13.88671875" customWidth="1"/>
    <col min="10" max="10" width="3.77734375" customWidth="1"/>
    <col min="11" max="11" width="13.5546875" customWidth="1"/>
    <col min="12" max="12" width="3.77734375" customWidth="1"/>
    <col min="14" max="14" width="3.77734375" customWidth="1"/>
  </cols>
  <sheetData>
    <row r="2" spans="1:24" ht="24.95" customHeight="1" thickBot="1">
      <c r="A2" s="2"/>
      <c r="B2" s="2"/>
      <c r="C2" s="2"/>
      <c r="D2" s="472" t="s">
        <v>1284</v>
      </c>
      <c r="E2" s="2"/>
      <c r="F2" s="2"/>
      <c r="G2" s="2"/>
      <c r="H2" s="2"/>
      <c r="I2" s="2"/>
      <c r="J2" s="2"/>
      <c r="K2" s="2"/>
      <c r="L2" s="2"/>
      <c r="M2" s="2"/>
      <c r="N2" s="2"/>
    </row>
    <row r="3" spans="1:24" ht="24.95" customHeight="1" thickTop="1" thickBot="1">
      <c r="A3" s="6"/>
      <c r="B3" s="6"/>
      <c r="C3" s="1221" t="s">
        <v>90</v>
      </c>
      <c r="D3" s="1222"/>
      <c r="E3" s="1222"/>
      <c r="F3" s="1222"/>
      <c r="G3" s="1222"/>
      <c r="H3" s="1222"/>
      <c r="I3" s="1222"/>
      <c r="J3" s="1223"/>
      <c r="K3" s="1221" t="str">
        <f>Expendpast</f>
        <v xml:space="preserve">          Expended 2015</v>
      </c>
      <c r="L3" s="1222"/>
      <c r="M3" s="1222"/>
      <c r="N3" s="1224"/>
      <c r="O3" s="10"/>
    </row>
    <row r="4" spans="1:24" ht="24.95" customHeight="1" thickTop="1">
      <c r="A4" s="6" t="s">
        <v>812</v>
      </c>
      <c r="B4" s="473" t="s">
        <v>87</v>
      </c>
      <c r="C4" s="10"/>
      <c r="D4" s="6"/>
      <c r="E4" s="10"/>
      <c r="F4" s="6"/>
      <c r="G4" s="1225" t="str">
        <f>forpastBy</f>
        <v>for 2016  By</v>
      </c>
      <c r="H4" s="1226"/>
      <c r="I4" s="1225" t="str">
        <f>totalpast</f>
        <v>Total for 2015</v>
      </c>
      <c r="J4" s="1226"/>
      <c r="K4" s="10"/>
      <c r="L4" s="6"/>
      <c r="M4" s="10"/>
      <c r="N4" s="11"/>
      <c r="O4" s="10"/>
    </row>
    <row r="5" spans="1:24" ht="24.95" customHeight="1">
      <c r="A5" s="6" t="s">
        <v>1285</v>
      </c>
      <c r="B5" s="510" t="s">
        <v>697</v>
      </c>
      <c r="C5" s="10"/>
      <c r="D5" s="6"/>
      <c r="E5" s="10"/>
      <c r="F5" s="6"/>
      <c r="G5" s="1219" t="s">
        <v>92</v>
      </c>
      <c r="H5" s="1227"/>
      <c r="I5" s="1219" t="s">
        <v>93</v>
      </c>
      <c r="J5" s="1227"/>
      <c r="K5" s="1219" t="s">
        <v>94</v>
      </c>
      <c r="L5" s="1227"/>
      <c r="M5" s="1219" t="s">
        <v>95</v>
      </c>
      <c r="N5" s="1220"/>
      <c r="O5" s="10"/>
    </row>
    <row r="6" spans="1:24" ht="24.95" customHeight="1" thickBot="1">
      <c r="A6" s="8"/>
      <c r="B6" s="478" t="s">
        <v>87</v>
      </c>
      <c r="C6" s="1217" t="str">
        <f>forcurrent</f>
        <v>for 2016</v>
      </c>
      <c r="D6" s="1218"/>
      <c r="E6" s="1215" t="str">
        <f>forpast</f>
        <v>for 2015</v>
      </c>
      <c r="F6" s="1216"/>
      <c r="G6" s="1215" t="s">
        <v>96</v>
      </c>
      <c r="H6" s="1216"/>
      <c r="I6" s="1215" t="s">
        <v>97</v>
      </c>
      <c r="J6" s="1216"/>
      <c r="K6" s="1215" t="s">
        <v>98</v>
      </c>
      <c r="L6" s="1216"/>
      <c r="M6" s="3"/>
      <c r="N6" s="9"/>
      <c r="O6" s="10"/>
      <c r="X6" t="s">
        <v>750</v>
      </c>
    </row>
    <row r="7" spans="1:24" ht="24.95" customHeight="1" thickTop="1">
      <c r="A7" s="15" t="s">
        <v>726</v>
      </c>
      <c r="B7" s="120" t="s">
        <v>39</v>
      </c>
      <c r="C7" s="110" t="s">
        <v>108</v>
      </c>
      <c r="D7" s="15" t="s">
        <v>813</v>
      </c>
      <c r="E7" s="110" t="s">
        <v>108</v>
      </c>
      <c r="F7" s="15" t="s">
        <v>813</v>
      </c>
      <c r="G7" s="110" t="s">
        <v>108</v>
      </c>
      <c r="H7" s="15" t="s">
        <v>813</v>
      </c>
      <c r="I7" s="110" t="s">
        <v>108</v>
      </c>
      <c r="J7" s="15" t="s">
        <v>813</v>
      </c>
      <c r="K7" s="110" t="s">
        <v>108</v>
      </c>
      <c r="L7" s="15" t="s">
        <v>813</v>
      </c>
      <c r="M7" s="110" t="s">
        <v>108</v>
      </c>
      <c r="N7" s="16" t="s">
        <v>813</v>
      </c>
    </row>
    <row r="8" spans="1:24" ht="24.95" customHeight="1">
      <c r="A8" s="15" t="s">
        <v>827</v>
      </c>
      <c r="B8" s="151" t="s">
        <v>727</v>
      </c>
      <c r="C8" s="16">
        <v>70000</v>
      </c>
      <c r="D8" s="15"/>
      <c r="E8" s="16">
        <v>65000</v>
      </c>
      <c r="F8" s="15"/>
      <c r="G8" s="16"/>
      <c r="H8" s="15"/>
      <c r="I8" s="16">
        <v>65000</v>
      </c>
      <c r="J8" s="15"/>
      <c r="K8" s="16">
        <f>65000+5993</f>
        <v>70993</v>
      </c>
      <c r="L8" s="15"/>
      <c r="M8" s="964">
        <f>I8-K8</f>
        <v>-5993</v>
      </c>
      <c r="N8" s="16" t="s">
        <v>1451</v>
      </c>
    </row>
    <row r="9" spans="1:24" ht="24.95" customHeight="1">
      <c r="A9" s="15" t="s">
        <v>828</v>
      </c>
      <c r="B9" s="151" t="s">
        <v>728</v>
      </c>
      <c r="C9" s="16">
        <v>60000</v>
      </c>
      <c r="D9" s="15"/>
      <c r="E9" s="16">
        <v>55000</v>
      </c>
      <c r="F9" s="15"/>
      <c r="G9" s="16"/>
      <c r="H9" s="139"/>
      <c r="I9" s="16">
        <v>55000</v>
      </c>
      <c r="J9" s="15"/>
      <c r="K9" s="16">
        <f>55000+6662</f>
        <v>61662</v>
      </c>
      <c r="L9" s="15"/>
      <c r="M9" s="964">
        <f>I9-K9</f>
        <v>-6662</v>
      </c>
      <c r="N9" s="16" t="s">
        <v>1451</v>
      </c>
    </row>
    <row r="10" spans="1:24" ht="24.95" customHeight="1">
      <c r="A10" s="15"/>
      <c r="B10" s="115"/>
      <c r="C10" s="16"/>
      <c r="D10" s="15"/>
      <c r="E10" s="16"/>
      <c r="F10" s="15"/>
      <c r="G10" s="16"/>
      <c r="H10" s="15"/>
      <c r="I10" s="16"/>
      <c r="J10" s="15"/>
      <c r="K10" s="16"/>
      <c r="L10" s="15"/>
      <c r="M10" s="16"/>
      <c r="N10" s="16"/>
    </row>
    <row r="11" spans="1:24" ht="24.95" customHeight="1">
      <c r="A11" s="15"/>
      <c r="B11" s="115"/>
      <c r="C11" s="16"/>
      <c r="D11" s="139"/>
      <c r="E11" s="16"/>
      <c r="F11" s="15"/>
      <c r="G11" s="16"/>
      <c r="H11" s="15"/>
      <c r="I11" s="16"/>
      <c r="J11" s="15"/>
      <c r="K11" s="16"/>
      <c r="L11" s="15"/>
      <c r="M11" s="16"/>
      <c r="N11" s="16"/>
    </row>
    <row r="12" spans="1:24" ht="24.95" customHeight="1">
      <c r="A12" s="36"/>
      <c r="B12" s="151"/>
      <c r="C12" s="16"/>
      <c r="D12" s="15"/>
      <c r="E12" s="16"/>
      <c r="F12" s="15"/>
      <c r="G12" s="16"/>
      <c r="H12" s="15"/>
      <c r="I12" s="16"/>
      <c r="J12" s="15"/>
      <c r="K12" s="16"/>
      <c r="L12" s="15"/>
      <c r="M12" s="16"/>
      <c r="N12" s="16"/>
    </row>
    <row r="13" spans="1:24" ht="24.95" customHeight="1">
      <c r="A13" s="15" t="s">
        <v>729</v>
      </c>
      <c r="B13" s="120" t="s">
        <v>39</v>
      </c>
      <c r="C13" s="110" t="s">
        <v>108</v>
      </c>
      <c r="D13" s="15" t="s">
        <v>813</v>
      </c>
      <c r="E13" s="110" t="s">
        <v>108</v>
      </c>
      <c r="F13" s="15" t="s">
        <v>813</v>
      </c>
      <c r="G13" s="110" t="s">
        <v>108</v>
      </c>
      <c r="H13" s="15" t="s">
        <v>813</v>
      </c>
      <c r="I13" s="110" t="s">
        <v>108</v>
      </c>
      <c r="J13" s="15" t="s">
        <v>813</v>
      </c>
      <c r="K13" s="110" t="s">
        <v>108</v>
      </c>
      <c r="L13" s="15" t="s">
        <v>813</v>
      </c>
      <c r="M13" s="110" t="s">
        <v>108</v>
      </c>
      <c r="N13" s="16" t="s">
        <v>813</v>
      </c>
    </row>
    <row r="14" spans="1:24" ht="24.95" customHeight="1">
      <c r="A14" s="15" t="s">
        <v>829</v>
      </c>
      <c r="B14" s="151" t="s">
        <v>730</v>
      </c>
      <c r="C14" s="16"/>
      <c r="D14" s="15"/>
      <c r="E14" s="16"/>
      <c r="F14" s="15"/>
      <c r="G14" s="16"/>
      <c r="H14" s="139"/>
      <c r="I14" s="16"/>
      <c r="J14" s="15"/>
      <c r="K14" s="16"/>
      <c r="L14" s="15"/>
      <c r="M14" s="16"/>
      <c r="N14" s="16"/>
    </row>
    <row r="15" spans="1:24" ht="24.95" customHeight="1">
      <c r="A15" s="15" t="s">
        <v>830</v>
      </c>
      <c r="B15" s="151" t="s">
        <v>731</v>
      </c>
      <c r="C15" s="964">
        <v>2000</v>
      </c>
      <c r="D15" s="970"/>
      <c r="E15" s="964">
        <v>2000</v>
      </c>
      <c r="F15" s="15"/>
      <c r="G15" s="110" t="s">
        <v>108</v>
      </c>
      <c r="H15" s="15" t="s">
        <v>813</v>
      </c>
      <c r="I15" s="964">
        <v>2000</v>
      </c>
      <c r="J15" s="972"/>
      <c r="K15" s="964">
        <v>2000</v>
      </c>
      <c r="L15" s="972"/>
      <c r="M15" s="964">
        <f>I15-K15</f>
        <v>0</v>
      </c>
      <c r="N15" s="16"/>
    </row>
    <row r="16" spans="1:24" ht="24.95" customHeight="1">
      <c r="A16" s="15" t="s">
        <v>831</v>
      </c>
      <c r="B16" s="151" t="s">
        <v>733</v>
      </c>
      <c r="C16" s="964">
        <v>0</v>
      </c>
      <c r="D16" s="972"/>
      <c r="E16" s="964">
        <v>0</v>
      </c>
      <c r="F16" s="15"/>
      <c r="G16" s="16"/>
      <c r="H16" s="15"/>
      <c r="I16" s="964">
        <v>0</v>
      </c>
      <c r="J16" s="972"/>
      <c r="K16" s="964">
        <v>0</v>
      </c>
      <c r="L16" s="972"/>
      <c r="M16" s="964">
        <v>0</v>
      </c>
      <c r="N16" s="16"/>
    </row>
    <row r="17" spans="1:14" ht="24.95" customHeight="1">
      <c r="A17" s="15"/>
      <c r="B17" s="115"/>
      <c r="C17" s="16"/>
      <c r="D17" s="139"/>
      <c r="E17" s="16"/>
      <c r="F17" s="15"/>
      <c r="G17" s="16"/>
      <c r="H17" s="15"/>
      <c r="I17" s="16"/>
      <c r="J17" s="15"/>
      <c r="K17" s="16"/>
      <c r="L17" s="15"/>
      <c r="M17" s="16"/>
      <c r="N17" s="16"/>
    </row>
    <row r="18" spans="1:14" ht="24.95" customHeight="1">
      <c r="A18" s="15"/>
      <c r="B18" s="115"/>
      <c r="C18" s="16"/>
      <c r="D18" s="15"/>
      <c r="E18" s="16"/>
      <c r="F18" s="15"/>
      <c r="G18" s="16"/>
      <c r="H18" s="15"/>
      <c r="I18" s="16"/>
      <c r="J18" s="15"/>
      <c r="K18" s="16"/>
      <c r="L18" s="15"/>
      <c r="M18" s="16"/>
      <c r="N18" s="16"/>
    </row>
    <row r="19" spans="1:14" ht="24.95" customHeight="1">
      <c r="A19" s="15" t="s">
        <v>734</v>
      </c>
      <c r="B19" s="120" t="s">
        <v>39</v>
      </c>
      <c r="C19" s="110" t="s">
        <v>108</v>
      </c>
      <c r="D19" s="15" t="s">
        <v>813</v>
      </c>
      <c r="E19" s="110" t="s">
        <v>108</v>
      </c>
      <c r="F19" s="15" t="s">
        <v>813</v>
      </c>
      <c r="G19" s="110" t="s">
        <v>108</v>
      </c>
      <c r="H19" s="15" t="s">
        <v>813</v>
      </c>
      <c r="I19" s="110" t="s">
        <v>108</v>
      </c>
      <c r="J19" s="15" t="s">
        <v>813</v>
      </c>
      <c r="K19" s="110" t="s">
        <v>108</v>
      </c>
      <c r="L19" s="15" t="s">
        <v>813</v>
      </c>
      <c r="M19" s="110" t="s">
        <v>108</v>
      </c>
      <c r="N19" s="16" t="s">
        <v>813</v>
      </c>
    </row>
    <row r="20" spans="1:14" ht="24.95" customHeight="1">
      <c r="A20" s="15" t="s">
        <v>832</v>
      </c>
      <c r="B20" s="151" t="s">
        <v>735</v>
      </c>
      <c r="C20" s="16"/>
      <c r="D20" s="15"/>
      <c r="E20" s="16"/>
      <c r="F20" s="15"/>
      <c r="G20" s="16"/>
      <c r="H20" s="15"/>
      <c r="I20" s="479"/>
      <c r="J20" s="15"/>
      <c r="K20" s="16"/>
      <c r="L20" s="15"/>
      <c r="M20" s="110" t="s">
        <v>108</v>
      </c>
      <c r="N20" s="16" t="s">
        <v>813</v>
      </c>
    </row>
    <row r="21" spans="1:14" ht="18" customHeight="1">
      <c r="A21" s="135" t="s">
        <v>833</v>
      </c>
      <c r="B21" s="118"/>
      <c r="C21" s="23"/>
      <c r="D21" s="22"/>
      <c r="E21" s="23"/>
      <c r="F21" s="22"/>
      <c r="G21" s="23"/>
      <c r="H21" s="134"/>
      <c r="I21" s="23"/>
      <c r="J21" s="22"/>
      <c r="K21" s="23"/>
      <c r="L21" s="22"/>
      <c r="M21" s="23"/>
      <c r="N21" s="23"/>
    </row>
    <row r="22" spans="1:14" ht="17.25" customHeight="1">
      <c r="A22" s="15" t="s">
        <v>834</v>
      </c>
      <c r="B22" s="151" t="s">
        <v>738</v>
      </c>
      <c r="C22" s="964">
        <v>0</v>
      </c>
      <c r="D22" s="970"/>
      <c r="E22" s="964">
        <v>0</v>
      </c>
      <c r="F22" s="970"/>
      <c r="G22" s="964"/>
      <c r="H22" s="972"/>
      <c r="I22" s="964">
        <v>0</v>
      </c>
      <c r="J22" s="972"/>
      <c r="K22" s="964">
        <v>0</v>
      </c>
      <c r="L22" s="15"/>
      <c r="M22" s="110" t="s">
        <v>108</v>
      </c>
      <c r="N22" s="16" t="s">
        <v>813</v>
      </c>
    </row>
    <row r="23" spans="1:14" ht="24.95" customHeight="1">
      <c r="A23" s="15" t="s">
        <v>835</v>
      </c>
      <c r="B23" s="151" t="s">
        <v>739</v>
      </c>
      <c r="C23" s="964"/>
      <c r="D23" s="972"/>
      <c r="E23" s="964"/>
      <c r="F23" s="972"/>
      <c r="G23" s="964"/>
      <c r="H23" s="972"/>
      <c r="I23" s="964"/>
      <c r="J23" s="972"/>
      <c r="K23" s="964"/>
      <c r="L23" s="15"/>
      <c r="M23" s="110" t="s">
        <v>108</v>
      </c>
      <c r="N23" s="16" t="s">
        <v>813</v>
      </c>
    </row>
    <row r="24" spans="1:14" ht="24.95" customHeight="1">
      <c r="A24" s="15" t="s">
        <v>836</v>
      </c>
      <c r="B24" s="151" t="s">
        <v>740</v>
      </c>
      <c r="C24" s="964">
        <v>0</v>
      </c>
      <c r="D24" s="972"/>
      <c r="E24" s="964">
        <v>0</v>
      </c>
      <c r="F24" s="972"/>
      <c r="G24" s="964"/>
      <c r="H24" s="972"/>
      <c r="I24" s="964">
        <v>0</v>
      </c>
      <c r="J24" s="972"/>
      <c r="K24" s="964">
        <v>0</v>
      </c>
      <c r="L24" s="15"/>
      <c r="M24" s="110" t="s">
        <v>108</v>
      </c>
      <c r="N24" s="16" t="s">
        <v>813</v>
      </c>
    </row>
    <row r="25" spans="1:14" ht="24.95" customHeight="1" thickBot="1">
      <c r="A25" s="18"/>
      <c r="B25" s="114"/>
      <c r="C25" s="19"/>
      <c r="D25" s="18"/>
      <c r="E25" s="19"/>
      <c r="F25" s="18"/>
      <c r="G25" s="19"/>
      <c r="H25" s="18"/>
      <c r="I25" s="19"/>
      <c r="J25" s="18"/>
      <c r="K25" s="19"/>
      <c r="L25" s="18"/>
      <c r="M25" s="112" t="s">
        <v>108</v>
      </c>
      <c r="N25" s="19" t="s">
        <v>813</v>
      </c>
    </row>
    <row r="26" spans="1:14" ht="16.5" customHeight="1" thickTop="1">
      <c r="E26" t="s">
        <v>814</v>
      </c>
    </row>
    <row r="27" spans="1:14" ht="24.95" customHeight="1"/>
    <row r="29" spans="1:14" ht="24.95" customHeight="1"/>
    <row r="30" spans="1:14" ht="24.95" customHeight="1"/>
    <row r="31" spans="1:14" ht="12.75" customHeight="1"/>
    <row r="32" spans="1:14" ht="24.95" customHeight="1"/>
    <row r="33" ht="24.95" customHeight="1"/>
    <row r="34" ht="24.95" customHeight="1"/>
    <row r="35" ht="12" customHeight="1"/>
    <row r="36" ht="12.95" customHeight="1"/>
    <row r="37" ht="24.95" customHeight="1"/>
    <row r="38" ht="24.95" customHeight="1"/>
    <row r="39" ht="24.95" customHeight="1"/>
    <row r="40" ht="24.95" customHeight="1"/>
    <row r="41" ht="24.95" customHeight="1"/>
    <row r="42" ht="24.95" customHeight="1"/>
    <row r="43" ht="24.95" customHeight="1"/>
    <row r="44" ht="18.75" customHeight="1"/>
    <row r="45" ht="16.5" customHeight="1"/>
    <row r="46" ht="24.95" customHeight="1"/>
    <row r="47" ht="24.95" customHeight="1"/>
    <row r="48" ht="24.95" customHeight="1"/>
    <row r="49" spans="20:24" ht="24.95" customHeight="1"/>
    <row r="50" spans="20:24" ht="24.95" customHeight="1"/>
    <row r="51" spans="20:24" ht="24.95" customHeight="1"/>
    <row r="52" spans="20:24" ht="24.95" customHeight="1">
      <c r="T52" t="s">
        <v>825</v>
      </c>
      <c r="X52">
        <f>SUM(X8:X51)</f>
        <v>0</v>
      </c>
    </row>
    <row r="53" spans="20:24" ht="24.95" customHeight="1"/>
    <row r="54" spans="20:24" ht="24.95" customHeight="1"/>
    <row r="55" spans="20:24" ht="24.95" customHeight="1"/>
    <row r="56" spans="20:24" ht="24.95" customHeight="1"/>
    <row r="57" spans="20:24" ht="24.95" customHeight="1"/>
    <row r="58" spans="20:24" ht="24.95" customHeight="1"/>
  </sheetData>
  <mergeCells count="13">
    <mergeCell ref="K6:L6"/>
    <mergeCell ref="C6:D6"/>
    <mergeCell ref="E6:F6"/>
    <mergeCell ref="G6:H6"/>
    <mergeCell ref="I6:J6"/>
    <mergeCell ref="K5:L5"/>
    <mergeCell ref="M5:N5"/>
    <mergeCell ref="C3:J3"/>
    <mergeCell ref="K3:N3"/>
    <mergeCell ref="G4:H4"/>
    <mergeCell ref="I4:J4"/>
    <mergeCell ref="G5:H5"/>
    <mergeCell ref="I5:J5"/>
  </mergeCells>
  <phoneticPr fontId="0" type="noConversion"/>
  <printOptions horizontalCentered="1" verticalCentered="1"/>
  <pageMargins left="0.4" right="0.25" top="0.25" bottom="0.25" header="0.5" footer="0.5"/>
  <pageSetup paperSize="5" scale="85" fitToHeight="0" orientation="landscape" r:id="rId1"/>
  <headerFooter alignWithMargins="0"/>
  <rowBreaks count="1" manualBreakCount="1">
    <brk id="26"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70C0"/>
    <pageSetUpPr fitToPage="1"/>
  </sheetPr>
  <dimension ref="A2:P33"/>
  <sheetViews>
    <sheetView topLeftCell="C16" workbookViewId="0"/>
  </sheetViews>
  <sheetFormatPr defaultColWidth="12.77734375" defaultRowHeight="15"/>
  <cols>
    <col min="1" max="1" width="55.77734375" customWidth="1"/>
    <col min="2" max="2" width="9.77734375" customWidth="1"/>
    <col min="4" max="4" width="3.77734375" customWidth="1"/>
    <col min="6" max="6" width="3.77734375" customWidth="1"/>
    <col min="8" max="8" width="3.77734375" customWidth="1"/>
    <col min="10" max="10" width="3.77734375" customWidth="1"/>
    <col min="11" max="11" width="13.5546875" customWidth="1"/>
    <col min="12" max="12" width="3.77734375" customWidth="1"/>
    <col min="14" max="14" width="3.77734375" customWidth="1"/>
  </cols>
  <sheetData>
    <row r="2" spans="1:14" ht="24.95" customHeight="1" thickBot="1">
      <c r="A2" s="2"/>
      <c r="B2" s="2"/>
      <c r="C2" s="2"/>
      <c r="D2" s="472" t="s">
        <v>1284</v>
      </c>
      <c r="E2" s="2"/>
      <c r="F2" s="2"/>
      <c r="G2" s="2"/>
      <c r="H2" s="2"/>
      <c r="I2" s="2"/>
      <c r="J2" s="2"/>
      <c r="K2" s="2"/>
      <c r="L2" s="2"/>
      <c r="M2" s="2"/>
      <c r="N2" s="2"/>
    </row>
    <row r="3" spans="1:14" ht="17.25" thickTop="1" thickBot="1">
      <c r="A3" s="6"/>
      <c r="B3" s="6"/>
      <c r="C3" s="1221" t="s">
        <v>90</v>
      </c>
      <c r="D3" s="1222"/>
      <c r="E3" s="1222"/>
      <c r="F3" s="1222"/>
      <c r="G3" s="1222"/>
      <c r="H3" s="1222"/>
      <c r="I3" s="1222"/>
      <c r="J3" s="1223"/>
      <c r="K3" s="1221" t="str">
        <f>Expendpast</f>
        <v xml:space="preserve">          Expended 2015</v>
      </c>
      <c r="L3" s="1222"/>
      <c r="M3" s="1222"/>
      <c r="N3" s="1224"/>
    </row>
    <row r="4" spans="1:14" ht="24.95" customHeight="1" thickTop="1">
      <c r="A4" s="6" t="s">
        <v>812</v>
      </c>
      <c r="B4" s="473" t="s">
        <v>87</v>
      </c>
      <c r="C4" s="10"/>
      <c r="D4" s="6"/>
      <c r="E4" s="10"/>
      <c r="F4" s="6"/>
      <c r="G4" s="1225" t="str">
        <f>forpastBy</f>
        <v>for 2016  By</v>
      </c>
      <c r="H4" s="1226"/>
      <c r="I4" s="1225" t="str">
        <f>totalpast</f>
        <v>Total for 2015</v>
      </c>
      <c r="J4" s="1226"/>
      <c r="K4" s="10"/>
      <c r="L4" s="6"/>
      <c r="M4" s="10"/>
      <c r="N4" s="11"/>
    </row>
    <row r="5" spans="1:14" ht="21.75" customHeight="1">
      <c r="A5" s="6" t="s">
        <v>1285</v>
      </c>
      <c r="B5" s="510" t="s">
        <v>697</v>
      </c>
      <c r="C5" s="10"/>
      <c r="D5" s="6"/>
      <c r="E5" s="10"/>
      <c r="F5" s="6"/>
      <c r="G5" s="1219" t="s">
        <v>92</v>
      </c>
      <c r="H5" s="1227"/>
      <c r="I5" s="1219" t="s">
        <v>93</v>
      </c>
      <c r="J5" s="1227"/>
      <c r="K5" s="1219" t="s">
        <v>94</v>
      </c>
      <c r="L5" s="1227"/>
      <c r="M5" s="1219" t="s">
        <v>95</v>
      </c>
      <c r="N5" s="1220"/>
    </row>
    <row r="6" spans="1:14" ht="15.75" customHeight="1" thickBot="1">
      <c r="A6" s="8"/>
      <c r="B6" s="478" t="s">
        <v>87</v>
      </c>
      <c r="C6" s="1217" t="str">
        <f>forcurrent</f>
        <v>for 2016</v>
      </c>
      <c r="D6" s="1218"/>
      <c r="E6" s="1215" t="str">
        <f>forpast</f>
        <v>for 2015</v>
      </c>
      <c r="F6" s="1216"/>
      <c r="G6" s="1215" t="s">
        <v>96</v>
      </c>
      <c r="H6" s="1216"/>
      <c r="I6" s="1215" t="s">
        <v>97</v>
      </c>
      <c r="J6" s="1216"/>
      <c r="K6" s="1215" t="s">
        <v>98</v>
      </c>
      <c r="L6" s="1216"/>
      <c r="M6" s="3"/>
      <c r="N6" s="9"/>
    </row>
    <row r="7" spans="1:14" ht="24.95" customHeight="1" thickTop="1">
      <c r="A7" s="15" t="s">
        <v>744</v>
      </c>
      <c r="B7" s="120" t="s">
        <v>39</v>
      </c>
      <c r="C7" s="110" t="s">
        <v>108</v>
      </c>
      <c r="D7" s="15" t="s">
        <v>813</v>
      </c>
      <c r="E7" s="110" t="s">
        <v>108</v>
      </c>
      <c r="F7" s="15" t="s">
        <v>813</v>
      </c>
      <c r="G7" s="110" t="s">
        <v>108</v>
      </c>
      <c r="H7" s="16" t="s">
        <v>813</v>
      </c>
      <c r="I7" s="110" t="s">
        <v>108</v>
      </c>
      <c r="J7" s="15" t="s">
        <v>813</v>
      </c>
      <c r="K7" s="110" t="s">
        <v>108</v>
      </c>
      <c r="L7" s="15" t="s">
        <v>813</v>
      </c>
      <c r="M7" s="110" t="s">
        <v>108</v>
      </c>
      <c r="N7" s="16" t="s">
        <v>813</v>
      </c>
    </row>
    <row r="8" spans="1:14" ht="24.95" customHeight="1">
      <c r="A8" s="15" t="s">
        <v>815</v>
      </c>
      <c r="B8" s="120" t="s">
        <v>39</v>
      </c>
      <c r="C8" s="110" t="s">
        <v>108</v>
      </c>
      <c r="D8" s="15" t="s">
        <v>813</v>
      </c>
      <c r="E8" s="110" t="s">
        <v>108</v>
      </c>
      <c r="F8" s="15" t="s">
        <v>813</v>
      </c>
      <c r="G8" s="110" t="s">
        <v>108</v>
      </c>
      <c r="H8" s="16" t="s">
        <v>813</v>
      </c>
      <c r="I8" s="110" t="s">
        <v>108</v>
      </c>
      <c r="J8" s="15" t="s">
        <v>813</v>
      </c>
      <c r="K8" s="110" t="s">
        <v>108</v>
      </c>
      <c r="L8" s="15" t="s">
        <v>813</v>
      </c>
      <c r="M8" s="110" t="s">
        <v>108</v>
      </c>
      <c r="N8" s="16" t="s">
        <v>813</v>
      </c>
    </row>
    <row r="9" spans="1:14" ht="24.95" customHeight="1">
      <c r="A9" s="15" t="s">
        <v>816</v>
      </c>
      <c r="B9" s="151" t="s">
        <v>751</v>
      </c>
      <c r="C9" s="16"/>
      <c r="D9" s="139"/>
      <c r="E9" s="16"/>
      <c r="F9" s="15"/>
      <c r="G9" s="110" t="s">
        <v>108</v>
      </c>
      <c r="H9" s="16" t="s">
        <v>813</v>
      </c>
      <c r="I9" s="16"/>
      <c r="J9" s="15"/>
      <c r="K9" s="16"/>
      <c r="L9" s="15"/>
      <c r="M9" s="110" t="s">
        <v>108</v>
      </c>
      <c r="N9" s="16" t="s">
        <v>813</v>
      </c>
    </row>
    <row r="10" spans="1:14" ht="12" customHeight="1">
      <c r="A10" s="34"/>
      <c r="B10" s="118"/>
      <c r="C10" s="23"/>
      <c r="D10" s="22"/>
      <c r="E10" s="23"/>
      <c r="F10" s="22"/>
      <c r="G10" s="23"/>
      <c r="H10" s="23"/>
      <c r="I10" s="23"/>
      <c r="J10" s="22"/>
      <c r="K10" s="23"/>
      <c r="L10" s="22"/>
      <c r="M10" s="23"/>
      <c r="N10" s="23"/>
    </row>
    <row r="11" spans="1:14" ht="12.95" customHeight="1">
      <c r="A11" s="36"/>
      <c r="B11" s="115"/>
      <c r="C11" s="16"/>
      <c r="D11" s="139"/>
      <c r="E11" s="16"/>
      <c r="F11" s="15"/>
      <c r="G11" s="110" t="s">
        <v>108</v>
      </c>
      <c r="H11" s="16" t="s">
        <v>813</v>
      </c>
      <c r="I11" s="16"/>
      <c r="J11" s="139"/>
      <c r="K11" s="16"/>
      <c r="L11" s="139"/>
      <c r="M11" s="110" t="s">
        <v>108</v>
      </c>
      <c r="N11" s="16" t="s">
        <v>813</v>
      </c>
    </row>
    <row r="12" spans="1:14" ht="24.95" customHeight="1">
      <c r="A12" s="15" t="s">
        <v>1286</v>
      </c>
      <c r="B12" s="115" t="s">
        <v>87</v>
      </c>
      <c r="C12" s="16"/>
      <c r="D12" s="139"/>
      <c r="E12" s="964">
        <v>0</v>
      </c>
      <c r="F12" s="139"/>
      <c r="G12" s="110" t="s">
        <v>108</v>
      </c>
      <c r="H12" s="16" t="s">
        <v>813</v>
      </c>
      <c r="I12" s="964">
        <v>0</v>
      </c>
      <c r="J12" s="139"/>
      <c r="K12" s="964">
        <v>0</v>
      </c>
      <c r="L12" s="139"/>
      <c r="M12" s="110" t="s">
        <v>108</v>
      </c>
      <c r="N12" s="16" t="s">
        <v>813</v>
      </c>
    </row>
    <row r="13" spans="1:14" ht="24.95" customHeight="1">
      <c r="A13" s="15" t="s">
        <v>1453</v>
      </c>
      <c r="B13" s="115" t="s">
        <v>87</v>
      </c>
      <c r="C13" s="16">
        <v>12655</v>
      </c>
      <c r="D13" s="139"/>
      <c r="E13" s="964">
        <v>0</v>
      </c>
      <c r="F13" s="139"/>
      <c r="G13" s="110" t="s">
        <v>108</v>
      </c>
      <c r="H13" s="16" t="s">
        <v>813</v>
      </c>
      <c r="I13" s="964">
        <v>0</v>
      </c>
      <c r="J13" s="139"/>
      <c r="K13" s="964">
        <v>0</v>
      </c>
      <c r="L13" s="139"/>
      <c r="M13" s="110" t="s">
        <v>108</v>
      </c>
      <c r="N13" s="16" t="s">
        <v>813</v>
      </c>
    </row>
    <row r="14" spans="1:14" ht="24.95" customHeight="1">
      <c r="A14" s="15" t="s">
        <v>1323</v>
      </c>
      <c r="B14" s="115"/>
      <c r="C14" s="16">
        <v>788</v>
      </c>
      <c r="D14" s="15"/>
      <c r="E14" s="16"/>
      <c r="F14" s="15"/>
      <c r="G14" s="110" t="s">
        <v>108</v>
      </c>
      <c r="H14" s="16" t="s">
        <v>813</v>
      </c>
      <c r="I14" s="16"/>
      <c r="J14" s="15"/>
      <c r="K14" s="16"/>
      <c r="L14" s="15"/>
      <c r="M14" s="110" t="s">
        <v>108</v>
      </c>
      <c r="N14" s="16" t="s">
        <v>813</v>
      </c>
    </row>
    <row r="15" spans="1:14" ht="24.95" customHeight="1">
      <c r="A15" s="15" t="s">
        <v>817</v>
      </c>
      <c r="B15" s="120" t="s">
        <v>39</v>
      </c>
      <c r="C15" s="110" t="s">
        <v>108</v>
      </c>
      <c r="D15" s="15" t="s">
        <v>813</v>
      </c>
      <c r="E15" s="110" t="s">
        <v>108</v>
      </c>
      <c r="F15" s="15" t="s">
        <v>813</v>
      </c>
      <c r="G15" s="110" t="s">
        <v>108</v>
      </c>
      <c r="H15" s="16" t="s">
        <v>813</v>
      </c>
      <c r="I15" s="110" t="s">
        <v>108</v>
      </c>
      <c r="J15" s="15" t="s">
        <v>813</v>
      </c>
      <c r="K15" s="110" t="s">
        <v>108</v>
      </c>
      <c r="L15" s="15" t="s">
        <v>813</v>
      </c>
      <c r="M15" s="110" t="s">
        <v>108</v>
      </c>
      <c r="N15" s="16" t="s">
        <v>813</v>
      </c>
    </row>
    <row r="16" spans="1:14" ht="24.95" customHeight="1">
      <c r="A16" s="22" t="s">
        <v>818</v>
      </c>
      <c r="B16" s="118"/>
      <c r="C16" s="23"/>
      <c r="D16" s="22"/>
      <c r="E16" s="23"/>
      <c r="F16" s="22"/>
      <c r="G16" s="23"/>
      <c r="H16" s="23"/>
      <c r="I16" s="23"/>
      <c r="J16" s="22"/>
      <c r="K16" s="23"/>
      <c r="L16" s="22"/>
      <c r="M16" s="23"/>
      <c r="N16" s="23"/>
    </row>
    <row r="17" spans="1:16" ht="24.95" customHeight="1">
      <c r="A17" s="15" t="s">
        <v>819</v>
      </c>
      <c r="B17" s="151" t="s">
        <v>755</v>
      </c>
      <c r="C17" s="16"/>
      <c r="D17" s="139"/>
      <c r="E17" s="16"/>
      <c r="F17" s="139"/>
      <c r="G17" s="16"/>
      <c r="H17" s="16"/>
      <c r="I17" s="16"/>
      <c r="J17" s="139"/>
      <c r="K17" s="16"/>
      <c r="L17" s="139"/>
      <c r="M17" s="16"/>
      <c r="N17" s="150"/>
    </row>
    <row r="18" spans="1:16" ht="24.95" customHeight="1">
      <c r="A18" s="15" t="s">
        <v>820</v>
      </c>
      <c r="B18" s="151" t="s">
        <v>757</v>
      </c>
      <c r="C18" s="964">
        <v>0</v>
      </c>
      <c r="D18" s="15"/>
      <c r="E18" s="964">
        <v>0</v>
      </c>
      <c r="F18" s="15"/>
      <c r="G18" s="16"/>
      <c r="H18" s="16"/>
      <c r="I18" s="964">
        <v>0</v>
      </c>
      <c r="J18" s="15"/>
      <c r="K18" s="964">
        <v>0</v>
      </c>
      <c r="L18" s="15"/>
      <c r="M18" s="968">
        <v>0</v>
      </c>
      <c r="N18" s="16"/>
    </row>
    <row r="19" spans="1:16" ht="18.75" customHeight="1">
      <c r="A19" s="34" t="s">
        <v>821</v>
      </c>
      <c r="B19" s="118"/>
      <c r="C19" s="23"/>
      <c r="D19" s="22"/>
      <c r="E19" s="23"/>
      <c r="F19" s="22"/>
      <c r="G19" s="23"/>
      <c r="H19" s="23"/>
      <c r="I19" s="23"/>
      <c r="J19" s="22"/>
      <c r="K19" s="23"/>
      <c r="L19" s="22"/>
      <c r="M19" s="23"/>
      <c r="N19" s="23"/>
    </row>
    <row r="20" spans="1:16" ht="16.5" customHeight="1">
      <c r="A20" s="36" t="s">
        <v>822</v>
      </c>
      <c r="B20" s="151" t="s">
        <v>760</v>
      </c>
      <c r="C20" s="16"/>
      <c r="D20" s="139"/>
      <c r="E20" s="16"/>
      <c r="F20" s="139"/>
      <c r="G20" s="16"/>
      <c r="H20" s="16"/>
      <c r="I20" s="16"/>
      <c r="J20" s="139"/>
      <c r="K20" s="16"/>
      <c r="L20" s="15"/>
      <c r="M20" s="16"/>
      <c r="N20" s="16"/>
    </row>
    <row r="21" spans="1:16" ht="24.95" customHeight="1">
      <c r="A21" s="16"/>
      <c r="B21" s="480"/>
      <c r="C21" s="16"/>
      <c r="D21" s="15"/>
      <c r="E21" s="16"/>
      <c r="F21" s="15"/>
      <c r="G21" s="16"/>
      <c r="H21" s="16"/>
      <c r="I21" s="16"/>
      <c r="J21" s="15"/>
      <c r="K21" s="16"/>
      <c r="L21" s="15"/>
      <c r="M21" s="16"/>
      <c r="N21" s="16"/>
    </row>
    <row r="22" spans="1:16" ht="24.95" customHeight="1">
      <c r="A22" s="15"/>
      <c r="B22" s="115"/>
      <c r="C22" s="16"/>
      <c r="D22" s="15"/>
      <c r="E22" s="16"/>
      <c r="F22" s="15"/>
      <c r="G22" s="16"/>
      <c r="H22" s="16"/>
      <c r="I22" s="16"/>
      <c r="J22" s="15"/>
      <c r="K22" s="16"/>
      <c r="L22" s="15"/>
      <c r="M22" s="16"/>
      <c r="N22" s="16"/>
    </row>
    <row r="23" spans="1:16" ht="24.95" customHeight="1">
      <c r="A23" s="15"/>
      <c r="B23" s="115"/>
      <c r="C23" s="16"/>
      <c r="D23" s="15"/>
      <c r="E23" s="16"/>
      <c r="F23" s="15"/>
      <c r="G23" s="16"/>
      <c r="H23" s="16"/>
      <c r="I23" s="16"/>
      <c r="J23" s="15"/>
      <c r="K23" s="16"/>
      <c r="L23" s="15"/>
      <c r="M23" s="16"/>
      <c r="N23" s="16"/>
    </row>
    <row r="24" spans="1:16" ht="24.95" customHeight="1">
      <c r="A24" s="15" t="s">
        <v>761</v>
      </c>
      <c r="B24" s="151" t="s">
        <v>762</v>
      </c>
      <c r="C24" s="16"/>
      <c r="D24" s="15"/>
      <c r="E24" s="16"/>
      <c r="F24" s="15"/>
      <c r="G24" s="16"/>
      <c r="H24" s="16"/>
      <c r="I24" s="16"/>
      <c r="J24" s="15"/>
      <c r="K24" s="16"/>
      <c r="L24" s="15"/>
      <c r="M24" s="16"/>
      <c r="N24" s="16"/>
    </row>
    <row r="25" spans="1:16" ht="24.95" customHeight="1">
      <c r="A25" s="15" t="s">
        <v>823</v>
      </c>
      <c r="B25" s="151" t="s">
        <v>764</v>
      </c>
      <c r="C25" s="964">
        <v>10973</v>
      </c>
      <c r="D25" s="970"/>
      <c r="E25" s="971">
        <v>0</v>
      </c>
      <c r="F25" s="139"/>
      <c r="G25" s="110" t="s">
        <v>108</v>
      </c>
      <c r="H25" s="16" t="s">
        <v>813</v>
      </c>
      <c r="I25" s="971">
        <v>0</v>
      </c>
      <c r="J25" s="139"/>
      <c r="K25" s="971">
        <v>0</v>
      </c>
      <c r="L25" s="15"/>
      <c r="M25" s="110" t="s">
        <v>108</v>
      </c>
      <c r="N25" s="16" t="s">
        <v>813</v>
      </c>
    </row>
    <row r="26" spans="1:16" ht="24.95" customHeight="1">
      <c r="A26" s="15" t="s">
        <v>824</v>
      </c>
      <c r="B26" s="151" t="s">
        <v>766</v>
      </c>
      <c r="C26" s="964"/>
      <c r="D26" s="972"/>
      <c r="E26" s="971"/>
      <c r="F26" s="15"/>
      <c r="G26" s="110" t="s">
        <v>108</v>
      </c>
      <c r="H26" s="16" t="s">
        <v>813</v>
      </c>
      <c r="I26" s="971"/>
      <c r="J26" s="15"/>
      <c r="K26" s="971"/>
      <c r="L26" s="15"/>
      <c r="M26" s="110" t="s">
        <v>108</v>
      </c>
      <c r="N26" s="16" t="s">
        <v>813</v>
      </c>
    </row>
    <row r="27" spans="1:16" ht="24.95" customHeight="1" thickBot="1">
      <c r="A27" s="32" t="s">
        <v>1287</v>
      </c>
      <c r="B27" s="153" t="s">
        <v>339</v>
      </c>
      <c r="C27" s="973">
        <f>SUM(C7:C26)+SUM('35'!C8:C25)</f>
        <v>156416</v>
      </c>
      <c r="D27" s="974"/>
      <c r="E27" s="975">
        <f>SUM(E7:E26)+SUM('35'!E8:E25)</f>
        <v>122000</v>
      </c>
      <c r="F27" s="18" t="s">
        <v>1319</v>
      </c>
      <c r="G27" s="969">
        <f>SUM(G7:G26)+SUM('35'!G8:G25)</f>
        <v>0</v>
      </c>
      <c r="H27" s="19"/>
      <c r="I27" s="975">
        <f>SUM(I7:I26)+SUM('35'!I8:I25)</f>
        <v>122000</v>
      </c>
      <c r="J27" s="18"/>
      <c r="K27" s="975">
        <f>SUM(K7:K26)+SUM('35'!K8:K25)</f>
        <v>134655</v>
      </c>
      <c r="L27" s="18"/>
      <c r="M27" s="975">
        <f>+I27-K27</f>
        <v>-12655</v>
      </c>
      <c r="N27" s="19"/>
      <c r="O27" s="976">
        <f>+I27-K27-M27</f>
        <v>0</v>
      </c>
      <c r="P27" t="s">
        <v>1452</v>
      </c>
    </row>
    <row r="28" spans="1:16" ht="24.95" customHeight="1" thickTop="1">
      <c r="E28" t="s">
        <v>826</v>
      </c>
    </row>
    <row r="29" spans="1:16" ht="24.95" customHeight="1"/>
    <row r="30" spans="1:16" ht="24.95" customHeight="1"/>
    <row r="31" spans="1:16" ht="24.95" customHeight="1"/>
    <row r="32" spans="1:16" ht="24.95" customHeight="1"/>
    <row r="33" ht="24.95" customHeight="1"/>
  </sheetData>
  <mergeCells count="13">
    <mergeCell ref="M5:N5"/>
    <mergeCell ref="C3:J3"/>
    <mergeCell ref="K3:N3"/>
    <mergeCell ref="G4:H4"/>
    <mergeCell ref="I4:J4"/>
    <mergeCell ref="K6:L6"/>
    <mergeCell ref="G5:H5"/>
    <mergeCell ref="C6:D6"/>
    <mergeCell ref="E6:F6"/>
    <mergeCell ref="G6:H6"/>
    <mergeCell ref="I6:J6"/>
    <mergeCell ref="I5:J5"/>
    <mergeCell ref="K5:L5"/>
  </mergeCells>
  <phoneticPr fontId="0" type="noConversion"/>
  <printOptions horizontalCentered="1" verticalCentered="1"/>
  <pageMargins left="0.4" right="0.25" top="0.25" bottom="0.25" header="0.5" footer="0.5"/>
  <pageSetup paperSize="5" scale="86"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3">
    <pageSetUpPr fitToPage="1"/>
  </sheetPr>
  <dimension ref="A1:Q40"/>
  <sheetViews>
    <sheetView workbookViewId="0"/>
  </sheetViews>
  <sheetFormatPr defaultColWidth="8.77734375" defaultRowHeight="15"/>
  <cols>
    <col min="1" max="1" width="8.77734375" style="279"/>
    <col min="2" max="2" width="4.21875" style="319" customWidth="1"/>
    <col min="3" max="3" width="5.109375" style="319" customWidth="1"/>
    <col min="4" max="5" width="8.77734375" style="319"/>
    <col min="6" max="6" width="20" style="319" customWidth="1"/>
    <col min="7" max="7" width="9.77734375" style="319" customWidth="1"/>
    <col min="8" max="8" width="1.44140625" style="279" customWidth="1"/>
    <col min="9" max="9" width="14.21875" style="279" customWidth="1"/>
    <col min="10" max="10" width="1.44140625" style="279" customWidth="1"/>
    <col min="11" max="11" width="14.5546875" style="279" customWidth="1"/>
    <col min="12" max="12" width="1.44140625" style="279" customWidth="1"/>
    <col min="13" max="13" width="16" style="279" customWidth="1"/>
    <col min="14" max="16384" width="8.77734375" style="279"/>
  </cols>
  <sheetData>
    <row r="1" spans="1:17" ht="15.75">
      <c r="A1" t="s">
        <v>963</v>
      </c>
    </row>
    <row r="2" spans="1:17" ht="3.95" customHeight="1"/>
    <row r="3" spans="1:17" ht="18">
      <c r="B3" s="320" t="s">
        <v>769</v>
      </c>
      <c r="C3" s="321"/>
      <c r="D3" s="321"/>
      <c r="E3" s="321"/>
      <c r="F3" s="321"/>
      <c r="G3" s="321"/>
      <c r="H3" s="322"/>
      <c r="I3" s="322"/>
      <c r="J3" s="322"/>
      <c r="K3" s="322"/>
      <c r="L3" s="322"/>
      <c r="M3" s="322"/>
      <c r="O3" s="289"/>
    </row>
    <row r="4" spans="1:17" ht="7.9" customHeight="1"/>
    <row r="5" spans="1:17" ht="3.95" customHeight="1">
      <c r="A5" s="291"/>
      <c r="B5" s="323"/>
      <c r="C5" s="323"/>
      <c r="D5" s="323"/>
      <c r="E5" s="323"/>
      <c r="F5" s="323"/>
      <c r="G5" s="323"/>
      <c r="H5" s="290"/>
      <c r="I5" s="290"/>
      <c r="J5" s="290"/>
      <c r="K5" s="290"/>
      <c r="L5" s="290"/>
      <c r="M5" s="306"/>
    </row>
    <row r="6" spans="1:17">
      <c r="G6" s="513"/>
      <c r="H6" s="292"/>
      <c r="I6" s="324" t="s">
        <v>770</v>
      </c>
      <c r="J6" s="324"/>
      <c r="K6" s="324"/>
      <c r="L6" s="292"/>
      <c r="M6" s="333" t="s">
        <v>227</v>
      </c>
    </row>
    <row r="7" spans="1:17" ht="15.75">
      <c r="B7" s="319" t="s">
        <v>771</v>
      </c>
      <c r="G7" s="539" t="s">
        <v>697</v>
      </c>
      <c r="H7" s="301"/>
      <c r="I7" s="297">
        <f>Current</f>
        <v>2016</v>
      </c>
      <c r="J7" s="325"/>
      <c r="K7" s="297">
        <f>Past</f>
        <v>2015</v>
      </c>
      <c r="L7" s="292"/>
      <c r="M7" s="462" t="str">
        <f>Inpast</f>
        <v>in 2015</v>
      </c>
    </row>
    <row r="8" spans="1:17" ht="3.75" customHeight="1">
      <c r="B8" s="323"/>
      <c r="C8" s="323"/>
      <c r="D8" s="323"/>
      <c r="E8" s="323"/>
      <c r="F8" s="323"/>
      <c r="G8" s="514"/>
      <c r="H8" s="308"/>
      <c r="I8" s="290"/>
      <c r="J8" s="308"/>
      <c r="K8" s="290"/>
      <c r="L8" s="308"/>
      <c r="M8" s="306"/>
    </row>
    <row r="9" spans="1:17" ht="16.899999999999999" customHeight="1">
      <c r="B9" s="326" t="s">
        <v>772</v>
      </c>
      <c r="C9" s="326"/>
      <c r="D9" s="326"/>
      <c r="E9" s="326"/>
      <c r="F9" s="326"/>
      <c r="G9" s="481" t="s">
        <v>341</v>
      </c>
      <c r="H9" s="295"/>
      <c r="I9" s="300"/>
      <c r="J9" s="301"/>
      <c r="K9" s="300"/>
      <c r="L9" s="301"/>
      <c r="M9" s="313"/>
    </row>
    <row r="10" spans="1:17" ht="16.899999999999999" customHeight="1">
      <c r="B10" s="326"/>
      <c r="C10" s="326"/>
      <c r="D10" s="326"/>
      <c r="E10" s="326"/>
      <c r="F10" s="326"/>
      <c r="G10" s="481"/>
      <c r="H10" s="295"/>
      <c r="I10" s="300"/>
      <c r="J10" s="301"/>
      <c r="K10" s="300"/>
      <c r="L10" s="301"/>
      <c r="M10" s="313"/>
    </row>
    <row r="11" spans="1:17" ht="16.899999999999999" customHeight="1" thickBot="1">
      <c r="B11" s="326" t="s">
        <v>773</v>
      </c>
      <c r="C11" s="326"/>
      <c r="D11" s="326"/>
      <c r="E11" s="326"/>
      <c r="F11" s="327"/>
      <c r="G11" s="515" t="s">
        <v>342</v>
      </c>
      <c r="H11" s="301"/>
      <c r="I11" s="303"/>
      <c r="J11" s="348"/>
      <c r="K11" s="303"/>
      <c r="L11" s="348"/>
      <c r="M11" s="328"/>
      <c r="N11" s="298"/>
      <c r="O11" s="298"/>
      <c r="P11" s="298"/>
      <c r="Q11" s="298"/>
    </row>
    <row r="12" spans="1:17" ht="16.899999999999999" customHeight="1" thickBot="1">
      <c r="B12" s="329"/>
      <c r="C12" s="329"/>
      <c r="D12" s="329" t="s">
        <v>774</v>
      </c>
      <c r="E12" s="329"/>
      <c r="F12" s="330"/>
      <c r="G12" s="516" t="s">
        <v>343</v>
      </c>
      <c r="H12" s="304"/>
      <c r="I12" s="303"/>
      <c r="J12" s="304"/>
      <c r="K12" s="303"/>
      <c r="L12" s="304"/>
      <c r="M12" s="328"/>
      <c r="N12" s="298"/>
      <c r="O12" s="298"/>
      <c r="P12" s="298"/>
      <c r="Q12" s="298"/>
    </row>
    <row r="13" spans="1:17" ht="3.95" customHeight="1">
      <c r="F13" s="331"/>
      <c r="G13" s="517"/>
      <c r="H13" s="302"/>
      <c r="I13" s="298"/>
      <c r="J13" s="298"/>
      <c r="K13" s="298"/>
      <c r="L13" s="302"/>
      <c r="M13" s="315"/>
      <c r="N13" s="298"/>
      <c r="O13" s="298"/>
      <c r="P13" s="298"/>
      <c r="Q13" s="298"/>
    </row>
    <row r="14" spans="1:17">
      <c r="F14" s="331"/>
      <c r="G14" s="517"/>
      <c r="H14" s="570"/>
      <c r="I14" s="571" t="s">
        <v>775</v>
      </c>
      <c r="J14" s="572"/>
      <c r="K14" s="572"/>
      <c r="L14" s="573"/>
      <c r="M14" s="574" t="str">
        <f>Expendpast</f>
        <v xml:space="preserve">          Expended 2015</v>
      </c>
      <c r="N14" s="298"/>
      <c r="O14" s="298"/>
      <c r="P14" s="298"/>
      <c r="Q14" s="298"/>
    </row>
    <row r="15" spans="1:17">
      <c r="B15" s="326" t="s">
        <v>776</v>
      </c>
      <c r="C15" s="326"/>
      <c r="D15" s="326"/>
      <c r="E15" s="326"/>
      <c r="F15" s="327"/>
      <c r="G15" s="515"/>
      <c r="H15" s="301"/>
      <c r="I15" s="444">
        <f>I7</f>
        <v>2016</v>
      </c>
      <c r="J15" s="445"/>
      <c r="K15" s="444">
        <f>K7</f>
        <v>2015</v>
      </c>
      <c r="L15" s="301"/>
      <c r="M15" s="334" t="s">
        <v>777</v>
      </c>
      <c r="N15" s="298"/>
      <c r="O15" s="298"/>
      <c r="P15" s="298"/>
      <c r="Q15" s="298"/>
    </row>
    <row r="16" spans="1:17" ht="16.899999999999999" customHeight="1">
      <c r="B16" s="326" t="s">
        <v>175</v>
      </c>
      <c r="C16" s="326"/>
      <c r="D16" s="326"/>
      <c r="E16" s="326"/>
      <c r="F16" s="327"/>
      <c r="G16" s="515" t="s">
        <v>344</v>
      </c>
      <c r="H16" s="301"/>
      <c r="I16" s="300"/>
      <c r="J16" s="301"/>
      <c r="K16" s="300"/>
      <c r="L16" s="301"/>
      <c r="M16" s="313"/>
      <c r="N16" s="298"/>
      <c r="O16" s="298"/>
      <c r="P16" s="298"/>
      <c r="Q16" s="298"/>
    </row>
    <row r="17" spans="2:17" ht="16.899999999999999" customHeight="1">
      <c r="B17" s="326" t="s">
        <v>203</v>
      </c>
      <c r="C17" s="326"/>
      <c r="D17" s="326"/>
      <c r="E17" s="326"/>
      <c r="F17" s="327"/>
      <c r="G17" s="515" t="s">
        <v>345</v>
      </c>
      <c r="H17" s="301"/>
      <c r="I17" s="300"/>
      <c r="J17" s="301"/>
      <c r="K17" s="300"/>
      <c r="L17" s="301"/>
      <c r="M17" s="313"/>
      <c r="N17" s="298"/>
      <c r="O17" s="298"/>
      <c r="P17" s="298"/>
      <c r="Q17" s="298"/>
    </row>
    <row r="18" spans="2:17" ht="16.899999999999999" customHeight="1">
      <c r="D18" s="319" t="s">
        <v>778</v>
      </c>
      <c r="F18" s="331"/>
      <c r="G18" s="517" t="s">
        <v>346</v>
      </c>
      <c r="H18" s="302"/>
      <c r="I18" s="298"/>
      <c r="J18" s="302"/>
      <c r="K18" s="298"/>
      <c r="L18" s="302"/>
      <c r="M18" s="315"/>
      <c r="N18" s="298"/>
      <c r="O18" s="298"/>
      <c r="P18" s="298"/>
      <c r="Q18" s="298"/>
    </row>
    <row r="19" spans="2:17" ht="3.95" customHeight="1">
      <c r="B19" s="323"/>
      <c r="C19" s="323"/>
      <c r="D19" s="323"/>
      <c r="E19" s="323"/>
      <c r="F19" s="335"/>
      <c r="G19" s="511"/>
      <c r="H19" s="336"/>
      <c r="I19" s="336"/>
      <c r="J19" s="336"/>
      <c r="K19" s="336"/>
      <c r="L19" s="336"/>
      <c r="M19" s="317"/>
      <c r="N19" s="298"/>
      <c r="O19" s="298"/>
      <c r="P19" s="298"/>
      <c r="Q19" s="298"/>
    </row>
    <row r="20" spans="2:17" ht="3.95" customHeight="1">
      <c r="F20" s="331"/>
      <c r="G20" s="549"/>
      <c r="H20" s="298"/>
      <c r="I20" s="298"/>
      <c r="J20" s="298"/>
      <c r="K20" s="298"/>
      <c r="L20" s="298"/>
      <c r="M20" s="298"/>
      <c r="N20" s="298"/>
      <c r="O20" s="298"/>
      <c r="P20" s="298"/>
      <c r="Q20" s="298"/>
    </row>
    <row r="21" spans="2:17" ht="3.95" customHeight="1">
      <c r="F21" s="331"/>
      <c r="G21" s="548"/>
      <c r="H21" s="298"/>
      <c r="I21" s="298"/>
      <c r="J21" s="298"/>
      <c r="K21" s="298"/>
      <c r="L21" s="298"/>
      <c r="M21" s="298"/>
      <c r="N21" s="298"/>
      <c r="O21" s="298"/>
      <c r="P21" s="298"/>
      <c r="Q21" s="298"/>
    </row>
    <row r="22" spans="2:17" ht="18">
      <c r="B22" s="320" t="s">
        <v>779</v>
      </c>
      <c r="C22" s="321"/>
      <c r="D22" s="321"/>
      <c r="E22" s="321"/>
      <c r="F22" s="337"/>
      <c r="G22" s="512"/>
      <c r="H22" s="338"/>
      <c r="I22" s="338"/>
      <c r="J22" s="338"/>
      <c r="K22" s="338"/>
      <c r="L22" s="338"/>
      <c r="M22" s="338"/>
      <c r="N22" s="298"/>
      <c r="O22" s="298"/>
      <c r="P22" s="298"/>
      <c r="Q22" s="298"/>
    </row>
    <row r="23" spans="2:17" ht="7.9" customHeight="1">
      <c r="F23" s="331"/>
      <c r="G23" s="327"/>
      <c r="H23" s="298"/>
      <c r="I23" s="298"/>
      <c r="J23" s="298"/>
      <c r="K23" s="298"/>
      <c r="L23" s="298"/>
      <c r="M23" s="298"/>
      <c r="N23" s="298"/>
      <c r="O23" s="298"/>
      <c r="P23" s="298"/>
      <c r="Q23" s="298"/>
    </row>
    <row r="24" spans="2:17" ht="3.95" customHeight="1">
      <c r="B24" s="323"/>
      <c r="C24" s="323"/>
      <c r="D24" s="323"/>
      <c r="E24" s="323"/>
      <c r="F24" s="335"/>
      <c r="G24" s="511"/>
      <c r="H24" s="336"/>
      <c r="I24" s="336"/>
      <c r="J24" s="336"/>
      <c r="K24" s="336"/>
      <c r="L24" s="336"/>
      <c r="M24" s="317"/>
      <c r="N24" s="298"/>
      <c r="O24" s="298"/>
      <c r="P24" s="298"/>
      <c r="Q24" s="298"/>
    </row>
    <row r="25" spans="2:17">
      <c r="F25" s="331"/>
      <c r="G25" s="517"/>
      <c r="H25" s="302"/>
      <c r="I25" s="332" t="s">
        <v>770</v>
      </c>
      <c r="J25" s="332"/>
      <c r="K25" s="332"/>
      <c r="L25" s="302"/>
      <c r="M25" s="333" t="s">
        <v>227</v>
      </c>
      <c r="N25" s="298"/>
      <c r="O25" s="298"/>
      <c r="P25" s="298"/>
      <c r="Q25" s="298"/>
    </row>
    <row r="26" spans="2:17" ht="15.75">
      <c r="B26" s="326" t="s">
        <v>771</v>
      </c>
      <c r="C26" s="326"/>
      <c r="D26" s="326"/>
      <c r="E26" s="326"/>
      <c r="F26" s="327"/>
      <c r="G26" s="539" t="s">
        <v>697</v>
      </c>
      <c r="H26" s="301"/>
      <c r="I26" s="444">
        <f>I7</f>
        <v>2016</v>
      </c>
      <c r="J26" s="445"/>
      <c r="K26" s="444">
        <f>K7</f>
        <v>2015</v>
      </c>
      <c r="L26" s="301"/>
      <c r="M26" s="462" t="str">
        <f>Inpast</f>
        <v>in 2015</v>
      </c>
      <c r="N26" s="298"/>
      <c r="O26" s="298"/>
      <c r="P26" s="298"/>
      <c r="Q26" s="298"/>
    </row>
    <row r="27" spans="2:17" ht="16.899999999999999" customHeight="1">
      <c r="B27" s="326" t="s">
        <v>772</v>
      </c>
      <c r="C27" s="326"/>
      <c r="D27" s="326"/>
      <c r="E27" s="326"/>
      <c r="F27" s="327"/>
      <c r="G27" s="515" t="s">
        <v>347</v>
      </c>
      <c r="H27" s="301"/>
      <c r="I27" s="300"/>
      <c r="J27" s="301"/>
      <c r="K27" s="300"/>
      <c r="L27" s="301"/>
      <c r="M27" s="313"/>
      <c r="N27" s="298"/>
      <c r="O27" s="298"/>
      <c r="P27" s="298"/>
      <c r="Q27" s="298"/>
    </row>
    <row r="28" spans="2:17" ht="16.899999999999999" customHeight="1">
      <c r="B28" s="326"/>
      <c r="C28" s="326"/>
      <c r="D28" s="326"/>
      <c r="E28" s="326"/>
      <c r="F28" s="327"/>
      <c r="G28" s="515"/>
      <c r="H28" s="301"/>
      <c r="I28" s="300"/>
      <c r="J28" s="301"/>
      <c r="K28" s="300"/>
      <c r="L28" s="301"/>
      <c r="M28" s="313"/>
      <c r="N28" s="298"/>
      <c r="O28" s="298"/>
      <c r="P28" s="298"/>
      <c r="Q28" s="298"/>
    </row>
    <row r="29" spans="2:17" ht="16.899999999999999" customHeight="1" thickBot="1">
      <c r="B29" s="326" t="s">
        <v>780</v>
      </c>
      <c r="C29" s="326"/>
      <c r="D29" s="326"/>
      <c r="E29" s="326"/>
      <c r="F29" s="326"/>
      <c r="G29" s="481" t="s">
        <v>348</v>
      </c>
      <c r="H29" s="295"/>
      <c r="I29" s="339"/>
      <c r="J29" s="563"/>
      <c r="K29" s="339"/>
      <c r="L29" s="563"/>
      <c r="M29" s="340"/>
    </row>
    <row r="30" spans="2:17" ht="16.899999999999999" customHeight="1" thickBot="1">
      <c r="B30" s="329"/>
      <c r="C30" s="329"/>
      <c r="D30" s="329" t="s">
        <v>781</v>
      </c>
      <c r="E30" s="329"/>
      <c r="F30" s="329"/>
      <c r="G30" s="518" t="s">
        <v>349</v>
      </c>
      <c r="H30" s="341"/>
      <c r="I30" s="339"/>
      <c r="J30" s="341"/>
      <c r="K30" s="339"/>
      <c r="L30" s="341"/>
      <c r="M30" s="340"/>
    </row>
    <row r="31" spans="2:17" ht="3.95" customHeight="1">
      <c r="G31" s="519"/>
      <c r="H31" s="292"/>
      <c r="L31" s="292"/>
      <c r="M31" s="307"/>
    </row>
    <row r="32" spans="2:17">
      <c r="G32" s="519"/>
      <c r="H32" s="292"/>
      <c r="I32" s="577" t="s">
        <v>775</v>
      </c>
      <c r="J32" s="578"/>
      <c r="K32" s="578"/>
      <c r="L32" s="308"/>
      <c r="M32" s="579" t="str">
        <f>M14</f>
        <v xml:space="preserve">          Expended 2015</v>
      </c>
    </row>
    <row r="33" spans="2:13" ht="14.25" customHeight="1">
      <c r="B33" s="326" t="s">
        <v>776</v>
      </c>
      <c r="C33" s="326"/>
      <c r="D33" s="326"/>
      <c r="E33" s="326"/>
      <c r="F33" s="326"/>
      <c r="G33" s="539" t="s">
        <v>697</v>
      </c>
      <c r="H33" s="301"/>
      <c r="I33" s="575">
        <f>I7</f>
        <v>2016</v>
      </c>
      <c r="J33" s="445"/>
      <c r="K33" s="576">
        <f>K7</f>
        <v>2015</v>
      </c>
      <c r="L33" s="295"/>
      <c r="M33" s="342" t="s">
        <v>777</v>
      </c>
    </row>
    <row r="34" spans="2:13" ht="16.899999999999999" customHeight="1">
      <c r="B34" s="326" t="s">
        <v>175</v>
      </c>
      <c r="C34" s="326"/>
      <c r="D34" s="326"/>
      <c r="E34" s="326"/>
      <c r="F34" s="326"/>
      <c r="G34" s="481" t="s">
        <v>350</v>
      </c>
      <c r="H34" s="295"/>
      <c r="I34" s="293"/>
      <c r="J34" s="295"/>
      <c r="K34" s="428"/>
      <c r="L34" s="295"/>
      <c r="M34" s="299"/>
    </row>
    <row r="35" spans="2:13" ht="16.899999999999999" customHeight="1">
      <c r="B35" s="326" t="s">
        <v>203</v>
      </c>
      <c r="C35" s="326"/>
      <c r="D35" s="326"/>
      <c r="E35" s="326"/>
      <c r="F35" s="326"/>
      <c r="G35" s="481" t="s">
        <v>351</v>
      </c>
      <c r="H35" s="295"/>
      <c r="I35" s="293"/>
      <c r="J35" s="295"/>
      <c r="K35" s="293"/>
      <c r="L35" s="295"/>
      <c r="M35" s="299"/>
    </row>
    <row r="36" spans="2:13" ht="16.899999999999999" customHeight="1">
      <c r="C36" s="319" t="s">
        <v>782</v>
      </c>
      <c r="G36" s="481" t="s">
        <v>352</v>
      </c>
      <c r="H36" s="292"/>
      <c r="J36" s="292"/>
      <c r="L36" s="292"/>
      <c r="M36" s="307"/>
    </row>
    <row r="37" spans="2:13" ht="3.95" customHeight="1">
      <c r="B37" s="323"/>
      <c r="C37" s="323"/>
      <c r="D37" s="323"/>
      <c r="E37" s="323"/>
      <c r="F37" s="323"/>
      <c r="G37" s="323"/>
      <c r="H37" s="290"/>
      <c r="I37" s="290"/>
      <c r="J37" s="290"/>
      <c r="K37" s="290"/>
      <c r="L37" s="290"/>
      <c r="M37" s="306"/>
    </row>
    <row r="39" spans="2:13" ht="12" customHeight="1"/>
    <row r="40" spans="2:13">
      <c r="B40" s="321" t="s">
        <v>783</v>
      </c>
      <c r="C40" s="321"/>
      <c r="D40" s="321"/>
      <c r="E40" s="321"/>
      <c r="F40" s="321"/>
      <c r="G40" s="321"/>
      <c r="H40" s="322"/>
      <c r="I40" s="322"/>
      <c r="J40" s="322"/>
      <c r="K40" s="322"/>
      <c r="L40" s="322"/>
      <c r="M40" s="322"/>
    </row>
  </sheetData>
  <phoneticPr fontId="0" type="noConversion"/>
  <printOptions horizontalCentered="1" verticalCentered="1"/>
  <pageMargins left="0.5" right="0.30299999999999999" top="0.5" bottom="0.55000000000000004" header="0.5" footer="0.5"/>
  <pageSetup paperSize="5"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4">
    <pageSetUpPr fitToPage="1"/>
  </sheetPr>
  <dimension ref="A1:O38"/>
  <sheetViews>
    <sheetView workbookViewId="0"/>
  </sheetViews>
  <sheetFormatPr defaultColWidth="8.77734375" defaultRowHeight="14.25"/>
  <cols>
    <col min="1" max="1" width="3.21875" style="279" customWidth="1"/>
    <col min="2" max="2" width="3.109375" style="279" customWidth="1"/>
    <col min="3" max="3" width="5.109375" style="279" customWidth="1"/>
    <col min="4" max="4" width="35.109375" style="279" customWidth="1"/>
    <col min="5" max="5" width="9.77734375" style="279" customWidth="1"/>
    <col min="6" max="6" width="1.44140625" style="279" customWidth="1"/>
    <col min="7" max="7" width="14.109375" style="279" customWidth="1"/>
    <col min="8" max="8" width="1.44140625" style="279" customWidth="1"/>
    <col min="9" max="9" width="13.21875" style="279" customWidth="1"/>
    <col min="10" max="10" width="1.44140625" style="279" customWidth="1"/>
    <col min="11" max="11" width="14.5546875" style="279" customWidth="1"/>
    <col min="12" max="16384" width="8.77734375" style="279"/>
  </cols>
  <sheetData>
    <row r="1" spans="1:15" ht="15">
      <c r="A1"/>
    </row>
    <row r="3" spans="1:15" ht="15">
      <c r="D3" s="343" t="s">
        <v>784</v>
      </c>
      <c r="E3" s="343"/>
      <c r="F3" s="288"/>
      <c r="I3" s="288" t="s">
        <v>785</v>
      </c>
      <c r="O3" s="289"/>
    </row>
    <row r="4" spans="1:15" ht="3" customHeight="1">
      <c r="C4" s="290"/>
      <c r="D4" s="290"/>
      <c r="E4" s="290"/>
      <c r="F4" s="290"/>
      <c r="G4" s="290"/>
      <c r="H4" s="290"/>
      <c r="I4" s="290"/>
      <c r="J4" s="290"/>
      <c r="K4" s="290"/>
    </row>
    <row r="5" spans="1:15" ht="15">
      <c r="E5" s="520"/>
      <c r="F5" s="292"/>
      <c r="H5" s="305" t="s">
        <v>698</v>
      </c>
      <c r="I5" s="306"/>
      <c r="J5" s="307"/>
      <c r="K5" s="580" t="s">
        <v>364</v>
      </c>
    </row>
    <row r="6" spans="1:15" ht="15.75">
      <c r="C6" s="345" t="s">
        <v>837</v>
      </c>
      <c r="E6" s="539" t="s">
        <v>697</v>
      </c>
      <c r="F6" s="295"/>
      <c r="G6" s="346">
        <f>Current</f>
        <v>2016</v>
      </c>
      <c r="H6" s="347"/>
      <c r="I6" s="346">
        <f>Past</f>
        <v>2015</v>
      </c>
      <c r="J6" s="307"/>
      <c r="K6" s="344" t="str">
        <f>Inpast</f>
        <v>in 2015</v>
      </c>
    </row>
    <row r="7" spans="1:15" ht="18" customHeight="1">
      <c r="C7" s="314" t="s">
        <v>838</v>
      </c>
      <c r="D7" s="306"/>
      <c r="E7" s="346" t="s">
        <v>110</v>
      </c>
      <c r="F7" s="306"/>
      <c r="G7" s="317"/>
      <c r="H7" s="317"/>
      <c r="I7" s="317"/>
      <c r="J7" s="317"/>
      <c r="K7" s="317"/>
    </row>
    <row r="8" spans="1:15" ht="15.95" customHeight="1">
      <c r="C8" s="314"/>
      <c r="D8" s="306"/>
      <c r="E8" s="306"/>
      <c r="F8" s="306"/>
      <c r="G8" s="317"/>
      <c r="H8" s="317"/>
      <c r="I8" s="317"/>
      <c r="J8" s="317"/>
      <c r="K8" s="317"/>
    </row>
    <row r="9" spans="1:15" ht="18" customHeight="1" thickBot="1">
      <c r="C9" s="314" t="s">
        <v>355</v>
      </c>
      <c r="D9" s="306"/>
      <c r="E9" s="346" t="s">
        <v>353</v>
      </c>
      <c r="F9" s="306"/>
      <c r="G9" s="348"/>
      <c r="H9" s="349"/>
      <c r="I9" s="349"/>
      <c r="J9" s="349"/>
      <c r="K9" s="349"/>
    </row>
    <row r="10" spans="1:15" ht="18" customHeight="1" thickBot="1">
      <c r="C10" s="314" t="s">
        <v>356</v>
      </c>
      <c r="D10" s="350"/>
      <c r="E10" s="521" t="s">
        <v>354</v>
      </c>
      <c r="F10" s="350"/>
      <c r="G10" s="328"/>
      <c r="H10" s="328"/>
      <c r="I10" s="328"/>
      <c r="J10" s="328"/>
      <c r="K10" s="328"/>
    </row>
    <row r="11" spans="1:15" ht="15.95" customHeight="1">
      <c r="C11" s="314"/>
      <c r="F11" s="292"/>
      <c r="H11" s="305" t="s">
        <v>723</v>
      </c>
      <c r="I11" s="582"/>
      <c r="J11" s="564"/>
      <c r="K11" s="581" t="str">
        <f>Expendpast</f>
        <v xml:space="preserve">          Expended 2015</v>
      </c>
    </row>
    <row r="12" spans="1:15" ht="18" customHeight="1">
      <c r="C12" s="314" t="s">
        <v>839</v>
      </c>
      <c r="D12" s="306"/>
      <c r="E12" s="540" t="s">
        <v>697</v>
      </c>
      <c r="F12" s="308"/>
      <c r="G12" s="346">
        <f>G6</f>
        <v>2016</v>
      </c>
      <c r="H12" s="347"/>
      <c r="I12" s="346">
        <f>I6</f>
        <v>2015</v>
      </c>
      <c r="J12" s="295"/>
      <c r="K12" s="310" t="s">
        <v>777</v>
      </c>
    </row>
    <row r="13" spans="1:15" ht="18" customHeight="1">
      <c r="C13" s="314" t="s">
        <v>175</v>
      </c>
      <c r="D13" s="347"/>
      <c r="E13" s="346" t="s">
        <v>358</v>
      </c>
      <c r="F13" s="306"/>
      <c r="G13" s="317"/>
      <c r="H13" s="317"/>
      <c r="I13" s="317"/>
      <c r="J13" s="317"/>
      <c r="K13" s="317"/>
    </row>
    <row r="14" spans="1:15" ht="18" customHeight="1">
      <c r="C14" s="314" t="s">
        <v>203</v>
      </c>
      <c r="D14" s="347"/>
      <c r="E14" s="346" t="s">
        <v>359</v>
      </c>
      <c r="F14" s="306"/>
      <c r="G14" s="317"/>
      <c r="H14" s="317"/>
      <c r="I14" s="317"/>
      <c r="J14" s="317"/>
      <c r="K14" s="317"/>
    </row>
    <row r="15" spans="1:15" ht="15.95" customHeight="1">
      <c r="C15" s="345" t="s">
        <v>357</v>
      </c>
      <c r="E15" s="522"/>
      <c r="F15" s="318"/>
      <c r="G15" s="256"/>
      <c r="H15" s="256"/>
      <c r="I15" s="256"/>
      <c r="J15" s="256"/>
      <c r="K15" s="256"/>
    </row>
    <row r="16" spans="1:15" ht="15.95" customHeight="1">
      <c r="C16" s="314" t="s">
        <v>840</v>
      </c>
      <c r="D16" s="299"/>
      <c r="E16" s="523" t="s">
        <v>360</v>
      </c>
      <c r="F16" s="299"/>
      <c r="G16" s="313"/>
      <c r="H16" s="313"/>
      <c r="I16" s="313"/>
      <c r="J16" s="313"/>
      <c r="K16" s="313"/>
    </row>
    <row r="17" spans="3:15" ht="3" customHeight="1">
      <c r="C17" s="314"/>
      <c r="D17" s="299"/>
      <c r="E17" s="299"/>
      <c r="F17" s="299"/>
      <c r="G17" s="299"/>
      <c r="H17" s="299"/>
      <c r="I17" s="299"/>
      <c r="J17" s="299"/>
      <c r="K17" s="299"/>
    </row>
    <row r="18" spans="3:15" ht="18" customHeight="1">
      <c r="C18" s="279" t="s">
        <v>1294</v>
      </c>
    </row>
    <row r="19" spans="3:15" ht="18" customHeight="1"/>
    <row r="20" spans="3:15" ht="18" customHeight="1"/>
    <row r="21" spans="3:15">
      <c r="C21" s="593" t="s">
        <v>1417</v>
      </c>
    </row>
    <row r="22" spans="3:15" ht="7.5" customHeight="1"/>
    <row r="23" spans="3:15">
      <c r="C23" s="351" t="s">
        <v>964</v>
      </c>
    </row>
    <row r="24" spans="3:15" ht="6" customHeight="1"/>
    <row r="25" spans="3:15">
      <c r="C25" s="351" t="s">
        <v>843</v>
      </c>
    </row>
    <row r="26" spans="3:15" ht="6.75" customHeight="1"/>
    <row r="27" spans="3:15">
      <c r="C27" s="352" t="s">
        <v>844</v>
      </c>
      <c r="K27" s="384"/>
      <c r="L27" s="713" t="s">
        <v>965</v>
      </c>
      <c r="M27" s="712"/>
      <c r="N27" s="712"/>
      <c r="O27" s="712"/>
    </row>
    <row r="28" spans="3:15" ht="6.75" customHeight="1"/>
    <row r="29" spans="3:15">
      <c r="C29" s="713" t="s">
        <v>1293</v>
      </c>
      <c r="D29" s="428"/>
      <c r="E29" s="428"/>
      <c r="F29" s="293"/>
      <c r="G29" s="428"/>
      <c r="H29" s="293"/>
      <c r="I29" s="293"/>
      <c r="J29" s="293"/>
      <c r="K29" s="293"/>
      <c r="L29" s="293"/>
      <c r="M29" s="293"/>
      <c r="N29" s="353"/>
      <c r="O29" s="353"/>
    </row>
    <row r="30" spans="3:15" ht="6.75" customHeight="1"/>
    <row r="31" spans="3:15" ht="12" customHeight="1">
      <c r="C31" s="714" t="s">
        <v>1328</v>
      </c>
      <c r="D31" s="353"/>
      <c r="E31" s="353"/>
      <c r="F31" s="353"/>
      <c r="G31" s="353"/>
      <c r="H31" s="353"/>
      <c r="I31" s="353"/>
      <c r="J31" s="353"/>
      <c r="K31" s="353"/>
      <c r="L31" s="353"/>
      <c r="M31" s="353"/>
      <c r="N31" s="353"/>
      <c r="O31" s="353"/>
    </row>
    <row r="32" spans="3:15" ht="12" customHeight="1"/>
    <row r="33" spans="3:8" ht="12" customHeight="1">
      <c r="C33" s="351" t="s">
        <v>845</v>
      </c>
    </row>
    <row r="34" spans="3:8" ht="10.9" customHeight="1"/>
    <row r="35" spans="3:8" ht="10.9" customHeight="1"/>
    <row r="36" spans="3:8" ht="10.9" customHeight="1">
      <c r="D36" s="354" t="s">
        <v>846</v>
      </c>
      <c r="E36" s="354"/>
    </row>
    <row r="37" spans="3:8" ht="10.9" customHeight="1"/>
    <row r="38" spans="3:8" ht="15">
      <c r="H38" s="305" t="s">
        <v>847</v>
      </c>
    </row>
  </sheetData>
  <phoneticPr fontId="0" type="noConversion"/>
  <printOptions horizontalCentered="1" verticalCentered="1"/>
  <pageMargins left="0.5" right="0.30299999999999999" top="0.5" bottom="0.55000000000000004" header="0.5" footer="0.5"/>
  <pageSetup paperSize="5" scale="96"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32"/>
  <sheetViews>
    <sheetView topLeftCell="D6" workbookViewId="0">
      <selection activeCell="N19" sqref="N19"/>
    </sheetView>
  </sheetViews>
  <sheetFormatPr defaultColWidth="9.77734375" defaultRowHeight="15"/>
  <cols>
    <col min="1" max="1" width="4.77734375" customWidth="1"/>
    <col min="2" max="2" width="16.77734375" customWidth="1"/>
    <col min="3" max="3" width="21.77734375" customWidth="1"/>
    <col min="4" max="4" width="7.77734375" customWidth="1"/>
    <col min="5" max="5" width="12.77734375" customWidth="1"/>
    <col min="6" max="6" width="2.77734375" customWidth="1"/>
    <col min="7" max="7" width="4.77734375" customWidth="1"/>
    <col min="8" max="8" width="5.77734375" customWidth="1"/>
    <col min="9" max="9" width="19.77734375" customWidth="1"/>
    <col min="10" max="10" width="19" customWidth="1"/>
    <col min="11" max="11" width="7.77734375" customWidth="1"/>
    <col min="12" max="12" width="12.77734375" customWidth="1"/>
    <col min="13" max="13" width="2.77734375" customWidth="1"/>
    <col min="14" max="14" width="12.77734375" customWidth="1"/>
    <col min="15" max="15" width="2.77734375" customWidth="1"/>
  </cols>
  <sheetData>
    <row r="1" spans="1:15" ht="15.75">
      <c r="A1" s="53"/>
      <c r="B1" s="53"/>
      <c r="C1" s="53"/>
      <c r="D1" s="53"/>
      <c r="E1" s="53"/>
      <c r="F1" s="125" t="s">
        <v>564</v>
      </c>
      <c r="G1" s="53"/>
      <c r="H1" s="53"/>
      <c r="I1" s="53"/>
      <c r="J1" s="53"/>
      <c r="K1" s="53"/>
      <c r="L1" s="53"/>
      <c r="M1" s="53"/>
    </row>
    <row r="2" spans="1:15" ht="15.75">
      <c r="A2" s="53"/>
      <c r="B2" s="53"/>
      <c r="C2" s="53"/>
      <c r="D2" s="53"/>
      <c r="E2" s="53"/>
      <c r="F2" s="53"/>
      <c r="G2" s="53"/>
      <c r="H2" s="66" t="s">
        <v>472</v>
      </c>
      <c r="I2" s="66"/>
      <c r="J2" s="66"/>
      <c r="K2" s="66"/>
      <c r="L2" s="66"/>
      <c r="M2" s="66"/>
    </row>
    <row r="3" spans="1:15" ht="16.5" thickBot="1">
      <c r="A3" s="67" t="s">
        <v>1438</v>
      </c>
      <c r="B3" s="67"/>
      <c r="C3" s="67"/>
      <c r="D3" s="67"/>
      <c r="E3" s="67"/>
      <c r="F3" s="67"/>
      <c r="G3" s="53"/>
      <c r="H3" s="67" t="s">
        <v>473</v>
      </c>
      <c r="I3" s="67"/>
      <c r="J3" s="67"/>
      <c r="K3" s="67"/>
      <c r="L3" s="67"/>
      <c r="M3" s="67"/>
      <c r="N3" s="67"/>
      <c r="O3" s="67"/>
    </row>
    <row r="4" spans="1:15" ht="19.899999999999999" customHeight="1" thickTop="1" thickBot="1">
      <c r="A4" s="68" t="s">
        <v>474</v>
      </c>
      <c r="B4" s="68"/>
      <c r="C4" s="68"/>
      <c r="D4" s="68"/>
      <c r="E4" s="68"/>
      <c r="F4" s="69"/>
      <c r="H4" s="70"/>
      <c r="I4" s="54"/>
      <c r="J4" s="65"/>
      <c r="K4" s="65"/>
      <c r="L4" s="68" t="s">
        <v>1355</v>
      </c>
      <c r="M4" s="71"/>
      <c r="N4" s="68" t="s">
        <v>1318</v>
      </c>
      <c r="O4" s="68"/>
    </row>
    <row r="5" spans="1:15" ht="19.899999999999999" customHeight="1" thickTop="1">
      <c r="A5" s="57" t="s">
        <v>475</v>
      </c>
      <c r="B5" s="57"/>
      <c r="C5" s="64"/>
      <c r="D5" s="72">
        <v>1110100</v>
      </c>
      <c r="E5" s="718">
        <v>13267993</v>
      </c>
      <c r="F5" s="58"/>
      <c r="H5" s="73" t="s">
        <v>476</v>
      </c>
      <c r="I5" s="57"/>
      <c r="J5" s="64"/>
      <c r="K5" s="72">
        <v>2310100</v>
      </c>
      <c r="L5" s="954">
        <v>1020867</v>
      </c>
      <c r="M5" s="719"/>
      <c r="N5" s="954">
        <v>1020867</v>
      </c>
      <c r="O5" s="720"/>
    </row>
    <row r="6" spans="1:15" ht="19.899999999999999" customHeight="1">
      <c r="A6" s="57" t="s">
        <v>966</v>
      </c>
      <c r="B6" s="57"/>
      <c r="C6" s="64"/>
      <c r="D6" s="72">
        <v>1111000</v>
      </c>
      <c r="E6" s="718">
        <v>0</v>
      </c>
      <c r="F6" s="58"/>
      <c r="H6" s="74" t="s">
        <v>477</v>
      </c>
      <c r="J6" s="62"/>
      <c r="K6" s="75"/>
      <c r="L6" s="955"/>
      <c r="M6" s="722"/>
      <c r="N6" s="955"/>
      <c r="O6" s="723"/>
    </row>
    <row r="7" spans="1:15" ht="13.5" customHeight="1">
      <c r="C7" s="62"/>
      <c r="D7" s="75"/>
      <c r="E7" s="721"/>
      <c r="F7" s="61"/>
      <c r="H7" s="74"/>
      <c r="I7" t="s">
        <v>478</v>
      </c>
      <c r="J7" s="62"/>
      <c r="K7" s="75"/>
      <c r="L7" s="955"/>
      <c r="M7" s="722"/>
      <c r="N7" s="955"/>
      <c r="O7" s="723"/>
    </row>
    <row r="8" spans="1:15" ht="12.75" customHeight="1">
      <c r="A8" s="57" t="s">
        <v>479</v>
      </c>
      <c r="B8" s="57"/>
      <c r="C8" s="64"/>
      <c r="D8" s="72">
        <v>1110200</v>
      </c>
      <c r="E8" s="718">
        <v>14887</v>
      </c>
      <c r="F8" s="58"/>
      <c r="H8" s="730" t="s">
        <v>1443</v>
      </c>
      <c r="I8" s="57"/>
      <c r="J8" s="64"/>
      <c r="K8" s="72">
        <v>2310200</v>
      </c>
      <c r="L8" s="954">
        <v>41154136</v>
      </c>
      <c r="M8" s="719"/>
      <c r="N8" s="954">
        <v>41514973</v>
      </c>
      <c r="O8" s="720"/>
    </row>
    <row r="9" spans="1:15" ht="19.899999999999999" customHeight="1">
      <c r="A9" s="57" t="s">
        <v>480</v>
      </c>
      <c r="B9" s="57"/>
      <c r="C9" s="64"/>
      <c r="D9" s="72" t="s">
        <v>148</v>
      </c>
      <c r="E9" s="718" t="s">
        <v>481</v>
      </c>
      <c r="F9" s="128" t="s">
        <v>169</v>
      </c>
      <c r="H9" s="73" t="s">
        <v>482</v>
      </c>
      <c r="I9" s="57"/>
      <c r="J9" s="64"/>
      <c r="K9" s="72">
        <v>2310300</v>
      </c>
      <c r="L9" s="954">
        <v>739348</v>
      </c>
      <c r="M9" s="719"/>
      <c r="N9" s="954">
        <v>739348</v>
      </c>
      <c r="O9" s="720"/>
    </row>
    <row r="10" spans="1:15" ht="19.899999999999999" customHeight="1">
      <c r="A10" s="57"/>
      <c r="B10" s="57" t="s">
        <v>483</v>
      </c>
      <c r="C10" s="64"/>
      <c r="D10" s="72">
        <v>1110300</v>
      </c>
      <c r="E10" s="718">
        <v>481054</v>
      </c>
      <c r="F10" s="58"/>
      <c r="H10" s="73" t="s">
        <v>484</v>
      </c>
      <c r="I10" s="57"/>
      <c r="J10" s="64"/>
      <c r="K10" s="72">
        <v>2310400</v>
      </c>
      <c r="L10" s="957">
        <f>4741432+50356+520845+385000+1037233+102250+8250+31207+8395+600000+760837</f>
        <v>8245805</v>
      </c>
      <c r="M10" s="719"/>
      <c r="N10" s="957">
        <v>7179580</v>
      </c>
      <c r="O10" s="720"/>
    </row>
    <row r="11" spans="1:15" ht="19.899999999999999" customHeight="1">
      <c r="A11" s="57"/>
      <c r="B11" s="57" t="s">
        <v>485</v>
      </c>
      <c r="C11" s="64"/>
      <c r="D11" s="72">
        <v>1110400</v>
      </c>
      <c r="E11" s="718">
        <v>37484</v>
      </c>
      <c r="F11" s="58"/>
      <c r="H11" s="73"/>
      <c r="I11" s="57" t="s">
        <v>486</v>
      </c>
      <c r="J11" s="64"/>
      <c r="K11" s="72">
        <v>2310500</v>
      </c>
      <c r="L11" s="957">
        <f>SUM(L5:L10)</f>
        <v>51160156</v>
      </c>
      <c r="M11" s="719"/>
      <c r="N11" s="957">
        <f>SUM(N5:N10)</f>
        <v>50454768</v>
      </c>
      <c r="O11" s="720"/>
    </row>
    <row r="12" spans="1:15" ht="12.75" customHeight="1">
      <c r="B12" t="s">
        <v>487</v>
      </c>
      <c r="C12" s="62"/>
      <c r="D12" s="75"/>
      <c r="E12" s="721"/>
      <c r="F12" s="61"/>
      <c r="H12" s="74" t="s">
        <v>488</v>
      </c>
      <c r="J12" s="62"/>
      <c r="K12" s="75"/>
      <c r="L12" s="958"/>
      <c r="M12" s="722"/>
      <c r="N12" s="958"/>
      <c r="O12" s="723"/>
    </row>
    <row r="13" spans="1:15" ht="13.5" customHeight="1">
      <c r="A13" s="57"/>
      <c r="B13" s="57" t="s">
        <v>489</v>
      </c>
      <c r="C13" s="64"/>
      <c r="D13" s="72">
        <v>1110500</v>
      </c>
      <c r="E13" s="718">
        <v>69840</v>
      </c>
      <c r="F13" s="58"/>
      <c r="H13" s="73"/>
      <c r="I13" s="57" t="s">
        <v>490</v>
      </c>
      <c r="J13" s="64"/>
      <c r="K13" s="72">
        <v>2310600</v>
      </c>
      <c r="L13" s="959">
        <v>21287023</v>
      </c>
      <c r="M13" s="719"/>
      <c r="N13" s="959">
        <v>21287023</v>
      </c>
      <c r="O13" s="720"/>
    </row>
    <row r="14" spans="1:15" ht="19.899999999999999" customHeight="1">
      <c r="A14" s="57"/>
      <c r="B14" s="57" t="s">
        <v>491</v>
      </c>
      <c r="C14" s="64"/>
      <c r="D14" s="72">
        <v>1110600</v>
      </c>
      <c r="E14" s="718">
        <v>483210</v>
      </c>
      <c r="F14" s="58"/>
      <c r="H14" s="73"/>
      <c r="I14" s="57" t="s">
        <v>464</v>
      </c>
      <c r="J14" s="64"/>
      <c r="K14" s="72">
        <v>2310700</v>
      </c>
      <c r="L14" s="959">
        <v>23223467</v>
      </c>
      <c r="M14" s="719"/>
      <c r="N14" s="959">
        <v>22623467</v>
      </c>
      <c r="O14" s="720"/>
    </row>
    <row r="15" spans="1:15" ht="19.899999999999999" customHeight="1">
      <c r="A15" s="594" t="s">
        <v>1418</v>
      </c>
      <c r="B15" s="57"/>
      <c r="C15" s="64"/>
      <c r="D15" s="72">
        <v>1110700</v>
      </c>
      <c r="E15" s="718">
        <v>0</v>
      </c>
      <c r="F15" s="58"/>
      <c r="H15" s="73"/>
      <c r="I15" s="57" t="s">
        <v>492</v>
      </c>
      <c r="J15" s="64"/>
      <c r="K15" s="72">
        <v>2310800</v>
      </c>
      <c r="L15" s="959">
        <f>3216563+815</f>
        <v>3217378</v>
      </c>
      <c r="M15" s="719"/>
      <c r="N15" s="959">
        <v>3217378</v>
      </c>
      <c r="O15" s="720"/>
    </row>
    <row r="16" spans="1:15" ht="14.25" customHeight="1">
      <c r="A16" t="s">
        <v>493</v>
      </c>
      <c r="C16" s="62"/>
      <c r="D16" s="75"/>
      <c r="E16" s="721"/>
      <c r="F16" s="61"/>
      <c r="H16" s="74"/>
      <c r="J16" s="62"/>
      <c r="K16" s="75"/>
      <c r="L16" s="958"/>
      <c r="M16" s="722"/>
      <c r="N16" s="958"/>
      <c r="O16" s="723"/>
    </row>
    <row r="17" spans="1:15" ht="16.5" customHeight="1" thickBot="1">
      <c r="A17" s="594" t="s">
        <v>1419</v>
      </c>
      <c r="B17" s="57"/>
      <c r="C17" s="64"/>
      <c r="D17" s="72">
        <v>1110800</v>
      </c>
      <c r="E17" s="724">
        <v>0</v>
      </c>
      <c r="F17" s="76"/>
      <c r="H17" s="73"/>
      <c r="I17" s="962" t="s">
        <v>494</v>
      </c>
      <c r="J17" s="64"/>
      <c r="K17" s="72">
        <v>2310900</v>
      </c>
      <c r="L17" s="959"/>
      <c r="M17" s="719"/>
      <c r="N17" s="959"/>
      <c r="O17" s="720"/>
    </row>
    <row r="18" spans="1:15" ht="19.899999999999999" customHeight="1" thickBot="1">
      <c r="A18" s="77"/>
      <c r="B18" s="77" t="s">
        <v>495</v>
      </c>
      <c r="C18" s="78"/>
      <c r="D18" s="79">
        <v>1110900</v>
      </c>
      <c r="E18" s="724">
        <f>SUM(E5:E17)</f>
        <v>14354468</v>
      </c>
      <c r="F18" s="76"/>
      <c r="H18" s="73"/>
      <c r="I18" s="80" t="s">
        <v>496</v>
      </c>
      <c r="J18" s="64"/>
      <c r="K18" s="72">
        <v>2311000</v>
      </c>
      <c r="L18" s="960">
        <f>385966+46474+400000</f>
        <v>832440</v>
      </c>
      <c r="M18" s="725"/>
      <c r="N18" s="960">
        <v>1054963</v>
      </c>
      <c r="O18" s="726"/>
    </row>
    <row r="19" spans="1:15" ht="19.899999999999999" customHeight="1" thickBot="1">
      <c r="A19" s="81" t="s">
        <v>497</v>
      </c>
      <c r="B19" s="81"/>
      <c r="C19" s="81"/>
      <c r="D19" s="82"/>
      <c r="E19" s="732"/>
      <c r="F19" s="81"/>
      <c r="H19" s="83"/>
      <c r="I19" s="77" t="s">
        <v>498</v>
      </c>
      <c r="J19" s="78"/>
      <c r="K19" s="79">
        <v>2311100</v>
      </c>
      <c r="L19" s="960">
        <f>SUM(L13:L18)</f>
        <v>48560308</v>
      </c>
      <c r="M19" s="725"/>
      <c r="N19" s="960">
        <f>SUM(N13:N18)</f>
        <v>48182831</v>
      </c>
      <c r="O19" s="726"/>
    </row>
    <row r="20" spans="1:15" ht="19.899999999999999" customHeight="1">
      <c r="A20" s="57" t="s">
        <v>499</v>
      </c>
      <c r="B20" s="57"/>
      <c r="C20" s="64"/>
      <c r="D20" s="72">
        <v>2110100</v>
      </c>
      <c r="E20" s="718">
        <v>10249982</v>
      </c>
      <c r="F20" s="58"/>
      <c r="H20" s="73" t="s">
        <v>500</v>
      </c>
      <c r="I20" s="57"/>
      <c r="J20" s="64"/>
      <c r="K20" s="72">
        <v>2311200</v>
      </c>
      <c r="L20" s="959">
        <v>0</v>
      </c>
      <c r="M20" s="719"/>
      <c r="N20" s="959">
        <v>0</v>
      </c>
      <c r="O20" s="720"/>
    </row>
    <row r="21" spans="1:15" ht="19.899999999999999" customHeight="1">
      <c r="A21" s="57" t="s">
        <v>501</v>
      </c>
      <c r="B21" s="57"/>
      <c r="C21" s="64"/>
      <c r="D21" s="72">
        <v>2110200</v>
      </c>
      <c r="E21" s="718">
        <v>1071588</v>
      </c>
      <c r="F21" s="58"/>
      <c r="H21" s="73" t="s">
        <v>502</v>
      </c>
      <c r="I21" s="57"/>
      <c r="J21" s="64"/>
      <c r="K21" s="72">
        <v>2311300</v>
      </c>
      <c r="L21" s="959">
        <f>L19-L20</f>
        <v>48560308</v>
      </c>
      <c r="M21" s="719"/>
      <c r="N21" s="959">
        <f>N19-N20</f>
        <v>48182831</v>
      </c>
      <c r="O21" s="720"/>
    </row>
    <row r="22" spans="1:15" ht="19.899999999999999" customHeight="1" thickBot="1">
      <c r="A22" s="57" t="s">
        <v>503</v>
      </c>
      <c r="B22" s="57"/>
      <c r="C22" s="64"/>
      <c r="D22" s="72">
        <v>2110300</v>
      </c>
      <c r="E22" s="718">
        <v>3032898</v>
      </c>
      <c r="F22" s="58"/>
      <c r="H22" s="70" t="s">
        <v>504</v>
      </c>
      <c r="I22" s="54"/>
      <c r="J22" s="65"/>
      <c r="K22" s="84">
        <v>2311400</v>
      </c>
      <c r="L22" s="961">
        <f>L11-L21</f>
        <v>2599848</v>
      </c>
      <c r="M22" s="728"/>
      <c r="N22" s="956">
        <f>N11-N21</f>
        <v>2271937</v>
      </c>
      <c r="O22" s="729"/>
    </row>
    <row r="23" spans="1:15" ht="9.9499999999999993" customHeight="1" thickTop="1">
      <c r="C23" s="62"/>
      <c r="D23" s="75"/>
      <c r="E23" s="721"/>
      <c r="F23" s="61"/>
      <c r="H23" s="85" t="s">
        <v>505</v>
      </c>
      <c r="K23" s="86"/>
    </row>
    <row r="24" spans="1:15" ht="15.75" customHeight="1" thickBot="1">
      <c r="A24" s="54"/>
      <c r="B24" s="54" t="s">
        <v>506</v>
      </c>
      <c r="C24" s="65"/>
      <c r="D24" s="84"/>
      <c r="E24" s="727">
        <f>SUM(E20:E23)</f>
        <v>14354468</v>
      </c>
      <c r="F24" s="56"/>
      <c r="K24" s="86"/>
    </row>
    <row r="25" spans="1:15" ht="19.899999999999999" customHeight="1" thickTop="1">
      <c r="C25" s="57"/>
      <c r="D25" s="87"/>
      <c r="E25" s="720"/>
      <c r="F25" s="57"/>
      <c r="I25" s="88" t="s">
        <v>1420</v>
      </c>
      <c r="J25" s="88"/>
      <c r="K25" s="89"/>
      <c r="L25" s="88"/>
      <c r="M25" s="88"/>
    </row>
    <row r="26" spans="1:15" ht="19.899999999999999" customHeight="1">
      <c r="C26" s="433" t="s">
        <v>507</v>
      </c>
      <c r="D26" s="72">
        <v>2220110</v>
      </c>
      <c r="E26" s="718">
        <f>E28+E30</f>
        <v>12603854</v>
      </c>
      <c r="F26" s="58"/>
      <c r="I26" s="595" t="s">
        <v>1439</v>
      </c>
      <c r="J26" s="90"/>
      <c r="K26" s="91">
        <v>2311500</v>
      </c>
      <c r="L26" s="731">
        <f>L22</f>
        <v>2599848</v>
      </c>
      <c r="M26" s="90"/>
    </row>
    <row r="27" spans="1:15" ht="12.75" customHeight="1">
      <c r="C27" s="434"/>
      <c r="D27" s="75"/>
      <c r="E27" s="721"/>
      <c r="F27" s="61"/>
      <c r="I27" s="596" t="s">
        <v>1421</v>
      </c>
      <c r="J27" s="61"/>
      <c r="K27" s="93"/>
      <c r="L27" s="721"/>
      <c r="M27" s="61"/>
    </row>
    <row r="28" spans="1:15" ht="12.75" customHeight="1">
      <c r="C28" s="435" t="s">
        <v>508</v>
      </c>
      <c r="D28" s="72">
        <v>2220200</v>
      </c>
      <c r="E28" s="718">
        <v>9107480</v>
      </c>
      <c r="F28" s="58"/>
      <c r="I28" s="94" t="s">
        <v>509</v>
      </c>
      <c r="J28" s="58"/>
      <c r="K28" s="95">
        <v>2311600</v>
      </c>
      <c r="L28" s="718">
        <f>'4'!C10</f>
        <v>1650000</v>
      </c>
      <c r="M28" s="58"/>
    </row>
    <row r="29" spans="1:15" ht="13.5" customHeight="1">
      <c r="C29" s="436" t="s">
        <v>510</v>
      </c>
      <c r="D29" s="75"/>
      <c r="E29" s="721"/>
      <c r="F29" s="61"/>
      <c r="I29" s="92"/>
      <c r="J29" s="61"/>
      <c r="K29" s="93"/>
      <c r="L29" s="721"/>
      <c r="M29" s="61"/>
    </row>
    <row r="30" spans="1:15" ht="12.75" customHeight="1">
      <c r="C30" s="435" t="s">
        <v>511</v>
      </c>
      <c r="D30" s="72">
        <v>2220300</v>
      </c>
      <c r="E30" s="718">
        <v>3496374</v>
      </c>
      <c r="F30" s="58"/>
      <c r="I30" s="94" t="s">
        <v>512</v>
      </c>
      <c r="J30" s="58"/>
      <c r="K30" s="95">
        <v>2311700</v>
      </c>
      <c r="L30" s="718">
        <f>L26-L28</f>
        <v>949848</v>
      </c>
      <c r="M30" s="58"/>
    </row>
    <row r="32" spans="1:15">
      <c r="B32" s="63" t="s">
        <v>513</v>
      </c>
      <c r="H32" s="108" t="s">
        <v>514</v>
      </c>
    </row>
  </sheetData>
  <phoneticPr fontId="0" type="noConversion"/>
  <printOptions horizontalCentered="1" verticalCentered="1"/>
  <pageMargins left="0.33300000000000002" right="0.5" top="0.25" bottom="0.46" header="0.5" footer="0.5"/>
  <pageSetup paperSize="5" scale="91" orientation="landscape"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8">
    <pageSetUpPr fitToPage="1"/>
  </sheetPr>
  <dimension ref="B2:N36"/>
  <sheetViews>
    <sheetView topLeftCell="A16" workbookViewId="0"/>
  </sheetViews>
  <sheetFormatPr defaultColWidth="8.77734375" defaultRowHeight="14.25"/>
  <cols>
    <col min="1" max="1" width="2.33203125" style="279" customWidth="1"/>
    <col min="2" max="2" width="2.44140625" style="279" customWidth="1"/>
    <col min="3" max="3" width="4.21875" style="279" customWidth="1"/>
    <col min="4" max="4" width="20.77734375" style="279" customWidth="1"/>
    <col min="5" max="5" width="2.33203125" style="279" customWidth="1"/>
    <col min="6" max="6" width="4.21875" style="279" customWidth="1"/>
    <col min="7" max="8" width="2.33203125" style="279" customWidth="1"/>
    <col min="9" max="9" width="10.5546875" style="279" customWidth="1"/>
    <col min="10" max="10" width="8.77734375" style="279"/>
    <col min="11" max="11" width="17.77734375" style="279" customWidth="1"/>
    <col min="12" max="12" width="20.5546875" style="279" customWidth="1"/>
    <col min="13" max="13" width="8.77734375" style="279"/>
    <col min="14" max="14" width="28.5546875" style="279" customWidth="1"/>
    <col min="15" max="16384" width="8.77734375" style="279"/>
  </cols>
  <sheetData>
    <row r="2" spans="2:14">
      <c r="B2" s="355"/>
      <c r="C2" s="356"/>
      <c r="D2" s="356"/>
      <c r="E2" s="356"/>
      <c r="F2" s="356"/>
      <c r="G2" s="356"/>
      <c r="H2" s="356"/>
      <c r="I2" s="356"/>
      <c r="J2" s="356"/>
      <c r="K2" s="356"/>
      <c r="L2" s="356"/>
      <c r="M2" s="356"/>
      <c r="N2" s="357"/>
    </row>
    <row r="3" spans="2:14" ht="20.25">
      <c r="B3" s="1241">
        <f>Current</f>
        <v>2016</v>
      </c>
      <c r="C3" s="1242"/>
      <c r="D3" s="1242"/>
      <c r="E3" s="1242"/>
      <c r="F3" s="1242"/>
      <c r="G3" s="1242"/>
      <c r="H3" s="1242"/>
      <c r="I3" s="1242"/>
      <c r="J3" s="1242"/>
      <c r="K3" s="1242"/>
      <c r="L3" s="1242"/>
      <c r="M3" s="1242"/>
      <c r="N3" s="1243"/>
    </row>
    <row r="4" spans="2:14" ht="20.25">
      <c r="B4" s="358"/>
      <c r="C4" s="359"/>
      <c r="D4" s="359"/>
      <c r="E4" s="359"/>
      <c r="F4" s="359"/>
      <c r="G4" s="359"/>
      <c r="H4" s="359"/>
      <c r="I4" s="359"/>
      <c r="J4" s="359"/>
      <c r="K4" s="359"/>
      <c r="L4" s="359"/>
      <c r="M4" s="359"/>
      <c r="N4" s="360"/>
    </row>
    <row r="5" spans="2:14" ht="15">
      <c r="B5" s="1244" t="s">
        <v>848</v>
      </c>
      <c r="C5" s="1245"/>
      <c r="D5" s="1245"/>
      <c r="E5" s="1245"/>
      <c r="F5" s="1245"/>
      <c r="G5" s="1245"/>
      <c r="H5" s="1245"/>
      <c r="I5" s="1245"/>
      <c r="J5" s="1245"/>
      <c r="K5" s="1245"/>
      <c r="L5" s="1245"/>
      <c r="M5" s="1245"/>
      <c r="N5" s="1246"/>
    </row>
    <row r="6" spans="2:14" ht="3" customHeight="1">
      <c r="B6" s="361"/>
      <c r="C6" s="290"/>
      <c r="D6" s="290"/>
      <c r="E6" s="290"/>
      <c r="F6" s="290"/>
      <c r="G6" s="290"/>
      <c r="H6" s="290"/>
      <c r="I6" s="290"/>
      <c r="J6" s="290"/>
      <c r="K6" s="290"/>
      <c r="L6" s="290"/>
      <c r="M6" s="290"/>
      <c r="N6" s="306"/>
    </row>
    <row r="7" spans="2:14">
      <c r="B7" s="362"/>
      <c r="N7" s="307"/>
    </row>
    <row r="8" spans="2:14" ht="15">
      <c r="B8" s="362"/>
      <c r="C8" s="288"/>
      <c r="D8" s="288" t="s">
        <v>865</v>
      </c>
      <c r="N8" s="307"/>
    </row>
    <row r="9" spans="2:14" ht="15">
      <c r="B9" s="362"/>
      <c r="C9" s="288" t="s">
        <v>866</v>
      </c>
      <c r="D9" s="288"/>
      <c r="N9" s="307"/>
    </row>
    <row r="10" spans="2:14" ht="15">
      <c r="B10" s="362"/>
      <c r="C10" s="288" t="s">
        <v>867</v>
      </c>
      <c r="D10" s="288"/>
      <c r="N10" s="307"/>
    </row>
    <row r="11" spans="2:14" ht="15">
      <c r="B11" s="362"/>
      <c r="C11" s="288" t="s">
        <v>868</v>
      </c>
      <c r="D11" s="288"/>
      <c r="N11" s="307"/>
    </row>
    <row r="12" spans="2:14">
      <c r="B12" s="362"/>
      <c r="N12" s="307"/>
    </row>
    <row r="13" spans="2:14">
      <c r="B13" s="362"/>
      <c r="N13" s="307"/>
    </row>
    <row r="14" spans="2:14">
      <c r="B14" s="362"/>
      <c r="N14" s="307"/>
    </row>
    <row r="15" spans="2:14" ht="15">
      <c r="B15" s="362"/>
      <c r="C15" s="363" t="s">
        <v>869</v>
      </c>
      <c r="G15" s="279" t="s">
        <v>871</v>
      </c>
      <c r="N15" s="307"/>
    </row>
    <row r="16" spans="2:14">
      <c r="B16" s="362"/>
      <c r="G16" s="279" t="s">
        <v>872</v>
      </c>
      <c r="N16" s="307"/>
    </row>
    <row r="17" spans="2:14">
      <c r="B17" s="362"/>
      <c r="N17" s="307"/>
    </row>
    <row r="18" spans="2:14">
      <c r="B18" s="362"/>
      <c r="G18" s="308"/>
      <c r="I18" s="279" t="s">
        <v>873</v>
      </c>
      <c r="N18" s="307"/>
    </row>
    <row r="19" spans="2:14">
      <c r="B19" s="362"/>
      <c r="I19" s="279" t="s">
        <v>874</v>
      </c>
      <c r="N19" s="307"/>
    </row>
    <row r="20" spans="2:14">
      <c r="B20" s="362"/>
      <c r="N20" s="307"/>
    </row>
    <row r="21" spans="2:14" ht="15">
      <c r="B21" s="362"/>
      <c r="G21" s="461"/>
      <c r="I21" s="279" t="s">
        <v>875</v>
      </c>
      <c r="N21" s="307"/>
    </row>
    <row r="22" spans="2:14">
      <c r="B22" s="362"/>
      <c r="N22" s="307"/>
    </row>
    <row r="23" spans="2:14" ht="15">
      <c r="B23" s="362"/>
      <c r="C23" s="363" t="s">
        <v>876</v>
      </c>
      <c r="G23" s="279" t="s">
        <v>877</v>
      </c>
      <c r="N23" s="307"/>
    </row>
    <row r="24" spans="2:14">
      <c r="B24" s="362"/>
      <c r="G24" s="279" t="s">
        <v>878</v>
      </c>
      <c r="N24" s="307"/>
    </row>
    <row r="25" spans="2:14">
      <c r="B25" s="362"/>
      <c r="N25" s="307"/>
    </row>
    <row r="26" spans="2:14" ht="15">
      <c r="B26" s="362"/>
      <c r="G26" s="524"/>
      <c r="I26" s="279" t="s">
        <v>879</v>
      </c>
      <c r="N26" s="307"/>
    </row>
    <row r="27" spans="2:14">
      <c r="B27" s="362"/>
      <c r="N27" s="307"/>
    </row>
    <row r="28" spans="2:14" ht="15">
      <c r="B28" s="362"/>
      <c r="G28" s="524" t="s">
        <v>953</v>
      </c>
      <c r="I28" s="279" t="s">
        <v>880</v>
      </c>
      <c r="N28" s="307"/>
    </row>
    <row r="29" spans="2:14">
      <c r="B29" s="362"/>
      <c r="N29" s="307"/>
    </row>
    <row r="30" spans="2:14">
      <c r="B30" s="362"/>
      <c r="G30" s="308"/>
      <c r="I30" s="279" t="s">
        <v>881</v>
      </c>
      <c r="N30" s="307"/>
    </row>
    <row r="31" spans="2:14">
      <c r="B31" s="362"/>
      <c r="N31" s="307"/>
    </row>
    <row r="32" spans="2:14">
      <c r="B32" s="362"/>
      <c r="E32" s="308"/>
      <c r="G32" s="279" t="s">
        <v>882</v>
      </c>
      <c r="N32" s="307"/>
    </row>
    <row r="33" spans="2:14">
      <c r="B33" s="362"/>
      <c r="G33" s="279" t="s">
        <v>883</v>
      </c>
      <c r="N33" s="307"/>
    </row>
    <row r="34" spans="2:14">
      <c r="B34" s="368"/>
      <c r="C34" s="293"/>
      <c r="D34" s="293"/>
      <c r="E34" s="293"/>
      <c r="F34" s="293"/>
      <c r="G34" s="293"/>
      <c r="H34" s="293"/>
      <c r="I34" s="293"/>
      <c r="J34" s="293"/>
      <c r="K34" s="293"/>
      <c r="L34" s="293"/>
      <c r="M34" s="293"/>
      <c r="N34" s="299"/>
    </row>
    <row r="36" spans="2:14" ht="15">
      <c r="K36" s="305" t="s">
        <v>884</v>
      </c>
      <c r="N36" s="343" t="s">
        <v>885</v>
      </c>
    </row>
  </sheetData>
  <mergeCells count="2">
    <mergeCell ref="B3:N3"/>
    <mergeCell ref="B5:N5"/>
  </mergeCells>
  <phoneticPr fontId="0" type="noConversion"/>
  <printOptions horizontalCentered="1" verticalCentered="1"/>
  <pageMargins left="0.5" right="0.30299999999999999" top="0.5" bottom="0.55000000000000004" header="0.5" footer="0.5"/>
  <pageSetup paperSize="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35"/>
  <sheetViews>
    <sheetView workbookViewId="0"/>
  </sheetViews>
  <sheetFormatPr defaultColWidth="12.77734375" defaultRowHeight="15"/>
  <cols>
    <col min="1" max="1" width="40.77734375" customWidth="1"/>
    <col min="2" max="2" width="14.109375" customWidth="1"/>
    <col min="3" max="3" width="3.77734375" customWidth="1"/>
    <col min="5" max="5" width="3.77734375" customWidth="1"/>
    <col min="7" max="7" width="3.77734375" customWidth="1"/>
    <col min="9" max="9" width="3.77734375" customWidth="1"/>
    <col min="10" max="10" width="35.77734375" customWidth="1"/>
  </cols>
  <sheetData>
    <row r="1" spans="1:10" ht="24.95" customHeight="1">
      <c r="C1" s="122" t="s">
        <v>561</v>
      </c>
    </row>
    <row r="2" spans="1:10" ht="15" customHeight="1">
      <c r="C2" s="125" t="s">
        <v>1427</v>
      </c>
    </row>
    <row r="3" spans="1:10" ht="15" customHeight="1" thickBot="1">
      <c r="A3" s="54"/>
      <c r="B3" s="54"/>
      <c r="C3" s="54"/>
      <c r="D3" s="54"/>
      <c r="E3" s="54"/>
      <c r="F3" s="54"/>
      <c r="G3" s="54"/>
      <c r="H3" s="54"/>
      <c r="I3" s="54"/>
    </row>
    <row r="4" spans="1:10" ht="15" customHeight="1" thickTop="1">
      <c r="A4" s="62"/>
      <c r="B4" s="108" t="s">
        <v>430</v>
      </c>
      <c r="C4" s="62"/>
      <c r="D4" s="108" t="s">
        <v>431</v>
      </c>
      <c r="E4" s="62"/>
      <c r="F4" s="1161" t="s">
        <v>1292</v>
      </c>
      <c r="G4" s="1162"/>
      <c r="H4" s="57"/>
      <c r="I4" s="62"/>
      <c r="J4" s="63" t="s">
        <v>432</v>
      </c>
    </row>
    <row r="5" spans="1:10" ht="15" customHeight="1">
      <c r="A5" s="64"/>
      <c r="B5" s="57"/>
      <c r="C5" s="64"/>
      <c r="D5" s="57"/>
      <c r="E5" s="64"/>
      <c r="F5" s="126" t="s">
        <v>433</v>
      </c>
      <c r="G5" s="64"/>
      <c r="H5" s="126" t="s">
        <v>433</v>
      </c>
      <c r="I5" s="64"/>
      <c r="J5" s="63" t="s">
        <v>572</v>
      </c>
    </row>
    <row r="6" spans="1:10" ht="15" customHeight="1">
      <c r="A6" s="62"/>
      <c r="B6" s="61"/>
      <c r="C6" s="62"/>
      <c r="D6" s="61"/>
      <c r="E6" s="62"/>
      <c r="F6" s="61"/>
      <c r="G6" s="62"/>
      <c r="H6" s="61"/>
      <c r="I6" s="62"/>
      <c r="J6" s="63"/>
    </row>
    <row r="7" spans="1:10" ht="15" customHeight="1">
      <c r="A7" s="64" t="s">
        <v>434</v>
      </c>
      <c r="B7" s="985">
        <v>21099422</v>
      </c>
      <c r="C7" s="64"/>
      <c r="D7" s="58"/>
      <c r="E7" s="142"/>
      <c r="F7" s="715">
        <v>152346</v>
      </c>
      <c r="G7" s="64"/>
      <c r="H7" s="58"/>
      <c r="I7" s="64"/>
      <c r="J7" s="63" t="s">
        <v>435</v>
      </c>
    </row>
    <row r="8" spans="1:10" ht="15" customHeight="1">
      <c r="A8" s="62"/>
      <c r="B8" s="986"/>
      <c r="C8" s="62"/>
      <c r="D8" s="61"/>
      <c r="E8" s="62"/>
      <c r="F8" s="716"/>
      <c r="G8" s="62"/>
      <c r="H8" s="61"/>
      <c r="I8" s="62"/>
      <c r="J8" s="63" t="s">
        <v>436</v>
      </c>
    </row>
    <row r="9" spans="1:10" ht="15" customHeight="1">
      <c r="A9" s="64" t="s">
        <v>437</v>
      </c>
      <c r="B9" s="985">
        <v>187601</v>
      </c>
      <c r="C9" s="64"/>
      <c r="D9" s="58"/>
      <c r="E9" s="142"/>
      <c r="F9" s="715">
        <v>0</v>
      </c>
      <c r="G9" s="64"/>
      <c r="H9" s="58"/>
      <c r="I9" s="64"/>
      <c r="J9" s="63" t="s">
        <v>438</v>
      </c>
    </row>
    <row r="10" spans="1:10" ht="15" customHeight="1">
      <c r="A10" s="62"/>
      <c r="B10" s="986"/>
      <c r="C10" s="62"/>
      <c r="D10" s="61"/>
      <c r="E10" s="62"/>
      <c r="F10" s="716"/>
      <c r="G10" s="62"/>
      <c r="H10" s="61"/>
      <c r="I10" s="62"/>
      <c r="J10" s="63"/>
    </row>
    <row r="11" spans="1:10" ht="15" customHeight="1">
      <c r="A11" s="64" t="s">
        <v>439</v>
      </c>
      <c r="B11" s="985"/>
      <c r="C11" s="64"/>
      <c r="D11" s="58"/>
      <c r="E11" s="142"/>
      <c r="F11" s="715"/>
      <c r="G11" s="64"/>
      <c r="H11" s="58"/>
      <c r="I11" s="64"/>
      <c r="J11" s="63" t="s">
        <v>440</v>
      </c>
    </row>
    <row r="12" spans="1:10" ht="15" customHeight="1">
      <c r="A12" s="62"/>
      <c r="B12" s="986"/>
      <c r="C12" s="62"/>
      <c r="D12" s="61"/>
      <c r="E12" s="62"/>
      <c r="F12" s="716"/>
      <c r="G12" s="62"/>
      <c r="H12" s="61"/>
      <c r="I12" s="62"/>
      <c r="J12" s="63" t="s">
        <v>441</v>
      </c>
    </row>
    <row r="13" spans="1:10" ht="15" customHeight="1">
      <c r="A13" s="64" t="s">
        <v>442</v>
      </c>
      <c r="B13" s="985">
        <f>B11+B9+B7</f>
        <v>21287023</v>
      </c>
      <c r="C13" s="64"/>
      <c r="D13" s="58"/>
      <c r="E13" s="142"/>
      <c r="F13" s="715">
        <f>F11+F9+F7</f>
        <v>152346</v>
      </c>
      <c r="G13" s="64"/>
      <c r="H13" s="58"/>
      <c r="I13" s="64"/>
      <c r="J13" s="63"/>
    </row>
    <row r="14" spans="1:10" ht="15" customHeight="1">
      <c r="A14" s="62" t="s">
        <v>443</v>
      </c>
      <c r="B14" s="986"/>
      <c r="C14" s="62"/>
      <c r="D14" s="61"/>
      <c r="E14" s="62"/>
      <c r="F14" s="716"/>
      <c r="G14" s="62"/>
      <c r="H14" s="61"/>
      <c r="I14" s="62"/>
      <c r="J14" s="63" t="s">
        <v>444</v>
      </c>
    </row>
    <row r="15" spans="1:10" ht="15" customHeight="1">
      <c r="A15" s="62" t="s">
        <v>445</v>
      </c>
      <c r="B15" s="986"/>
      <c r="C15" s="62"/>
      <c r="D15" s="61"/>
      <c r="E15" s="62"/>
      <c r="F15" s="716"/>
      <c r="G15" s="62"/>
      <c r="H15" s="61"/>
      <c r="I15" s="62"/>
      <c r="J15" s="63" t="s">
        <v>446</v>
      </c>
    </row>
    <row r="16" spans="1:10" ht="15" customHeight="1">
      <c r="A16" s="64" t="s">
        <v>447</v>
      </c>
      <c r="B16" s="985">
        <f>19223221+760837</f>
        <v>19984058</v>
      </c>
      <c r="C16" s="64"/>
      <c r="D16" s="58"/>
      <c r="E16" s="142"/>
      <c r="F16" s="715">
        <v>133603</v>
      </c>
      <c r="G16" s="64"/>
      <c r="H16" s="58"/>
      <c r="I16" s="64"/>
      <c r="J16" s="63"/>
    </row>
    <row r="17" spans="1:10" ht="15" customHeight="1">
      <c r="A17" s="62"/>
      <c r="B17" s="986"/>
      <c r="C17" s="62"/>
      <c r="D17" s="61"/>
      <c r="E17" s="62"/>
      <c r="F17" s="716"/>
      <c r="G17" s="62"/>
      <c r="H17" s="61"/>
      <c r="I17" s="62"/>
      <c r="J17" s="63" t="s">
        <v>448</v>
      </c>
    </row>
    <row r="18" spans="1:10" ht="15" customHeight="1">
      <c r="A18" s="64" t="s">
        <v>449</v>
      </c>
      <c r="B18" s="985">
        <v>1252609</v>
      </c>
      <c r="C18" s="64"/>
      <c r="D18" s="58"/>
      <c r="E18" s="142"/>
      <c r="F18" s="715">
        <v>0</v>
      </c>
      <c r="G18" s="64"/>
      <c r="H18" s="58"/>
      <c r="I18" s="64"/>
      <c r="J18" s="63" t="s">
        <v>450</v>
      </c>
    </row>
    <row r="19" spans="1:10" ht="15" customHeight="1">
      <c r="A19" s="62"/>
      <c r="B19" s="986"/>
      <c r="C19" s="62"/>
      <c r="D19" s="61"/>
      <c r="E19" s="62"/>
      <c r="F19" s="716"/>
      <c r="G19" s="62"/>
      <c r="H19" s="61"/>
      <c r="I19" s="62"/>
      <c r="J19" s="63"/>
    </row>
    <row r="20" spans="1:10" ht="15" customHeight="1">
      <c r="A20" s="64" t="s">
        <v>451</v>
      </c>
      <c r="B20" s="985">
        <v>50356</v>
      </c>
      <c r="C20" s="64"/>
      <c r="D20" s="58"/>
      <c r="E20" s="142"/>
      <c r="F20" s="715">
        <v>18743</v>
      </c>
      <c r="G20" s="64"/>
      <c r="H20" s="58"/>
      <c r="I20" s="64"/>
      <c r="J20" s="63" t="s">
        <v>452</v>
      </c>
    </row>
    <row r="21" spans="1:10" ht="15" customHeight="1">
      <c r="A21" s="62" t="s">
        <v>453</v>
      </c>
      <c r="B21" s="986"/>
      <c r="C21" s="62"/>
      <c r="D21" s="61"/>
      <c r="E21" s="62"/>
      <c r="F21" s="716"/>
      <c r="G21" s="62"/>
      <c r="H21" s="61"/>
      <c r="I21" s="62"/>
      <c r="J21" s="63" t="s">
        <v>454</v>
      </c>
    </row>
    <row r="22" spans="1:10" ht="15" customHeight="1">
      <c r="A22" s="64" t="s">
        <v>455</v>
      </c>
      <c r="B22" s="985">
        <f>B20+B18+B16</f>
        <v>21287023</v>
      </c>
      <c r="C22" s="64"/>
      <c r="D22" s="58"/>
      <c r="E22" s="142"/>
      <c r="F22" s="715">
        <f>F20+F18+F16</f>
        <v>152346</v>
      </c>
      <c r="G22" s="64"/>
      <c r="H22" s="58"/>
      <c r="I22" s="64"/>
      <c r="J22" s="63" t="s">
        <v>456</v>
      </c>
    </row>
    <row r="23" spans="1:10" ht="15" customHeight="1">
      <c r="A23" s="62"/>
      <c r="B23" s="986"/>
      <c r="C23" s="62"/>
      <c r="D23" s="61"/>
      <c r="E23" s="62"/>
      <c r="F23" s="716"/>
      <c r="G23" s="62"/>
      <c r="H23" s="61"/>
      <c r="I23" s="62"/>
      <c r="J23" s="63"/>
    </row>
    <row r="24" spans="1:10" ht="15" customHeight="1" thickBot="1">
      <c r="A24" s="65" t="s">
        <v>457</v>
      </c>
      <c r="B24" s="987">
        <v>0</v>
      </c>
      <c r="C24" s="65"/>
      <c r="D24" s="56"/>
      <c r="E24" s="159"/>
      <c r="F24" s="717">
        <v>0</v>
      </c>
      <c r="G24" s="65"/>
      <c r="H24" s="56"/>
      <c r="I24" s="65"/>
      <c r="J24" s="63" t="s">
        <v>458</v>
      </c>
    </row>
    <row r="25" spans="1:10" ht="15" customHeight="1" thickTop="1">
      <c r="J25" s="63" t="s">
        <v>459</v>
      </c>
    </row>
    <row r="26" spans="1:10" ht="15" customHeight="1">
      <c r="A26" t="s">
        <v>1428</v>
      </c>
      <c r="J26" s="63" t="s">
        <v>460</v>
      </c>
    </row>
    <row r="27" spans="1:10" ht="15" customHeight="1">
      <c r="J27" s="63" t="s">
        <v>461</v>
      </c>
    </row>
    <row r="28" spans="1:10" ht="15" customHeight="1"/>
    <row r="29" spans="1:10" ht="15" customHeight="1"/>
    <row r="30" spans="1:10" ht="15" customHeight="1"/>
    <row r="31" spans="1:10" ht="15" customHeight="1"/>
    <row r="32" spans="1:10" ht="15" customHeight="1"/>
    <row r="33" spans="2:2" ht="15" customHeight="1"/>
    <row r="34" spans="2:2" ht="15" customHeight="1"/>
    <row r="35" spans="2:2" ht="15" customHeight="1">
      <c r="B35" t="s">
        <v>462</v>
      </c>
    </row>
  </sheetData>
  <mergeCells count="1">
    <mergeCell ref="F4:G4"/>
  </mergeCells>
  <phoneticPr fontId="0" type="noConversion"/>
  <printOptions horizontalCentered="1" verticalCentered="1"/>
  <pageMargins left="0.33300000000000002" right="0.5" top="0.25" bottom="0.46" header="0.5" footer="0.5"/>
  <pageSetup paperSize="5" scale="97"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9">
    <pageSetUpPr fitToPage="1"/>
  </sheetPr>
  <dimension ref="B2:P34"/>
  <sheetViews>
    <sheetView workbookViewId="0"/>
  </sheetViews>
  <sheetFormatPr defaultColWidth="8.77734375" defaultRowHeight="14.25"/>
  <cols>
    <col min="1" max="1" width="4.44140625" style="279" customWidth="1"/>
    <col min="2" max="16384" width="8.77734375" style="279"/>
  </cols>
  <sheetData>
    <row r="2" spans="2:16" ht="21.95" customHeight="1">
      <c r="B2" s="355"/>
      <c r="C2" s="356"/>
      <c r="D2" s="356"/>
      <c r="E2" s="356"/>
      <c r="F2" s="356"/>
      <c r="G2" s="356"/>
      <c r="H2" s="356"/>
      <c r="I2" s="356"/>
      <c r="J2" s="356"/>
      <c r="K2" s="356"/>
      <c r="L2" s="356"/>
      <c r="M2" s="356"/>
      <c r="N2" s="356"/>
      <c r="O2" s="356"/>
      <c r="P2" s="357"/>
    </row>
    <row r="3" spans="2:16" ht="21.95" customHeight="1">
      <c r="B3" s="368"/>
      <c r="C3" s="293"/>
      <c r="D3" s="293"/>
      <c r="E3" s="293"/>
      <c r="F3" s="293"/>
      <c r="G3" s="293"/>
      <c r="H3" s="293"/>
      <c r="I3" s="294" t="s">
        <v>886</v>
      </c>
      <c r="J3" s="293"/>
      <c r="K3" s="293"/>
      <c r="L3" s="293"/>
      <c r="M3" s="293"/>
      <c r="N3" s="293"/>
      <c r="O3" s="293"/>
      <c r="P3" s="369"/>
    </row>
    <row r="4" spans="2:16">
      <c r="B4" s="362"/>
      <c r="P4" s="307"/>
    </row>
    <row r="5" spans="2:16" ht="13.5" customHeight="1">
      <c r="B5" s="1247"/>
      <c r="C5" s="1248"/>
      <c r="D5" s="1248"/>
      <c r="E5" s="1248"/>
      <c r="F5" s="1248"/>
      <c r="G5" s="1248"/>
      <c r="H5" s="1248"/>
      <c r="I5" s="1248"/>
      <c r="J5" s="1248"/>
      <c r="K5" s="1248"/>
      <c r="L5" s="1248"/>
      <c r="M5" s="1248"/>
      <c r="N5" s="1248"/>
      <c r="O5" s="1248"/>
      <c r="P5" s="1249"/>
    </row>
    <row r="6" spans="2:16" ht="14.25" customHeight="1">
      <c r="B6" s="1247"/>
      <c r="C6" s="1248"/>
      <c r="D6" s="1248"/>
      <c r="E6" s="1248"/>
      <c r="F6" s="1248"/>
      <c r="G6" s="1248"/>
      <c r="H6" s="1248"/>
      <c r="I6" s="1248"/>
      <c r="J6" s="1248"/>
      <c r="K6" s="1248"/>
      <c r="L6" s="1248"/>
      <c r="M6" s="1248"/>
      <c r="N6" s="1248"/>
      <c r="O6" s="1248"/>
      <c r="P6" s="1249"/>
    </row>
    <row r="7" spans="2:16" ht="14.25" customHeight="1">
      <c r="B7" s="1247"/>
      <c r="C7" s="1248"/>
      <c r="D7" s="1248"/>
      <c r="E7" s="1248"/>
      <c r="F7" s="1248"/>
      <c r="G7" s="1248"/>
      <c r="H7" s="1248"/>
      <c r="I7" s="1248"/>
      <c r="J7" s="1248"/>
      <c r="K7" s="1248"/>
      <c r="L7" s="1248"/>
      <c r="M7" s="1248"/>
      <c r="N7" s="1248"/>
      <c r="O7" s="1248"/>
      <c r="P7" s="1249"/>
    </row>
    <row r="8" spans="2:16" ht="14.25" customHeight="1">
      <c r="B8" s="1247"/>
      <c r="C8" s="1248"/>
      <c r="D8" s="1248"/>
      <c r="E8" s="1248"/>
      <c r="F8" s="1248"/>
      <c r="G8" s="1248"/>
      <c r="H8" s="1248"/>
      <c r="I8" s="1248"/>
      <c r="J8" s="1248"/>
      <c r="K8" s="1248"/>
      <c r="L8" s="1248"/>
      <c r="M8" s="1248"/>
      <c r="N8" s="1248"/>
      <c r="O8" s="1248"/>
      <c r="P8" s="1249"/>
    </row>
    <row r="9" spans="2:16">
      <c r="B9" s="1247"/>
      <c r="C9" s="1248"/>
      <c r="D9" s="1248"/>
      <c r="E9" s="1248"/>
      <c r="F9" s="1248"/>
      <c r="G9" s="1248"/>
      <c r="H9" s="1248"/>
      <c r="I9" s="1248"/>
      <c r="J9" s="1248"/>
      <c r="K9" s="1248"/>
      <c r="L9" s="1248"/>
      <c r="M9" s="1248"/>
      <c r="N9" s="1248"/>
      <c r="O9" s="1248"/>
      <c r="P9" s="1249"/>
    </row>
    <row r="10" spans="2:16">
      <c r="B10" s="1247"/>
      <c r="C10" s="1248"/>
      <c r="D10" s="1248"/>
      <c r="E10" s="1248"/>
      <c r="F10" s="1248"/>
      <c r="G10" s="1248"/>
      <c r="H10" s="1248"/>
      <c r="I10" s="1248"/>
      <c r="J10" s="1248"/>
      <c r="K10" s="1248"/>
      <c r="L10" s="1248"/>
      <c r="M10" s="1248"/>
      <c r="N10" s="1248"/>
      <c r="O10" s="1248"/>
      <c r="P10" s="1249"/>
    </row>
    <row r="11" spans="2:16">
      <c r="B11" s="1247"/>
      <c r="C11" s="1248"/>
      <c r="D11" s="1248"/>
      <c r="E11" s="1248"/>
      <c r="F11" s="1248"/>
      <c r="G11" s="1248"/>
      <c r="H11" s="1248"/>
      <c r="I11" s="1248"/>
      <c r="J11" s="1248"/>
      <c r="K11" s="1248"/>
      <c r="L11" s="1248"/>
      <c r="M11" s="1248"/>
      <c r="N11" s="1248"/>
      <c r="O11" s="1248"/>
      <c r="P11" s="1249"/>
    </row>
    <row r="12" spans="2:16">
      <c r="B12" s="362"/>
      <c r="P12" s="307"/>
    </row>
    <row r="13" spans="2:16">
      <c r="B13" s="362"/>
      <c r="P13" s="307"/>
    </row>
    <row r="14" spans="2:16">
      <c r="B14" s="362"/>
      <c r="P14" s="307"/>
    </row>
    <row r="15" spans="2:16">
      <c r="B15" s="362"/>
      <c r="P15" s="307"/>
    </row>
    <row r="16" spans="2:16">
      <c r="B16" s="362"/>
      <c r="P16" s="307"/>
    </row>
    <row r="17" spans="2:16">
      <c r="B17" s="362"/>
      <c r="P17" s="307"/>
    </row>
    <row r="18" spans="2:16">
      <c r="B18" s="362"/>
      <c r="P18" s="307"/>
    </row>
    <row r="19" spans="2:16">
      <c r="B19" s="362"/>
      <c r="P19" s="307"/>
    </row>
    <row r="20" spans="2:16">
      <c r="B20" s="362"/>
      <c r="P20" s="307"/>
    </row>
    <row r="21" spans="2:16">
      <c r="B21" s="362"/>
      <c r="P21" s="307"/>
    </row>
    <row r="22" spans="2:16">
      <c r="B22" s="362"/>
      <c r="P22" s="307"/>
    </row>
    <row r="23" spans="2:16">
      <c r="B23" s="362"/>
      <c r="P23" s="307"/>
    </row>
    <row r="24" spans="2:16">
      <c r="B24" s="362"/>
      <c r="P24" s="307"/>
    </row>
    <row r="25" spans="2:16">
      <c r="B25" s="362"/>
      <c r="P25" s="307"/>
    </row>
    <row r="26" spans="2:16">
      <c r="B26" s="362"/>
      <c r="P26" s="307"/>
    </row>
    <row r="27" spans="2:16">
      <c r="B27" s="362"/>
      <c r="P27" s="307"/>
    </row>
    <row r="28" spans="2:16">
      <c r="B28" s="362"/>
      <c r="P28" s="307"/>
    </row>
    <row r="29" spans="2:16">
      <c r="B29" s="362"/>
      <c r="P29" s="307"/>
    </row>
    <row r="30" spans="2:16">
      <c r="B30" s="362"/>
      <c r="P30" s="307"/>
    </row>
    <row r="31" spans="2:16">
      <c r="B31" s="362"/>
      <c r="P31" s="307"/>
    </row>
    <row r="32" spans="2:16">
      <c r="B32" s="368"/>
      <c r="C32" s="293"/>
      <c r="D32" s="293"/>
      <c r="E32" s="293"/>
      <c r="F32" s="293"/>
      <c r="G32" s="293"/>
      <c r="H32" s="293"/>
      <c r="I32" s="293"/>
      <c r="J32" s="293"/>
      <c r="K32" s="293"/>
      <c r="L32" s="293"/>
      <c r="M32" s="293"/>
      <c r="N32" s="293"/>
      <c r="O32" s="293"/>
      <c r="P32" s="299"/>
    </row>
    <row r="34" spans="9:16" ht="15">
      <c r="I34" s="305" t="s">
        <v>887</v>
      </c>
      <c r="P34" s="288" t="s">
        <v>888</v>
      </c>
    </row>
  </sheetData>
  <mergeCells count="1">
    <mergeCell ref="B5:P11"/>
  </mergeCells>
  <phoneticPr fontId="13" type="noConversion"/>
  <printOptions horizontalCentered="1"/>
  <pageMargins left="0.5" right="0.30299999999999999" top="0.5" bottom="0.55000000000000004" header="0.5" footer="0.5"/>
  <pageSetup paperSize="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0">
    <pageSetUpPr fitToPage="1"/>
  </sheetPr>
  <dimension ref="B1:X104"/>
  <sheetViews>
    <sheetView topLeftCell="E5" workbookViewId="0">
      <selection activeCell="M19" sqref="M19"/>
    </sheetView>
  </sheetViews>
  <sheetFormatPr defaultColWidth="8.77734375" defaultRowHeight="14.25"/>
  <cols>
    <col min="1" max="1" width="2.33203125" style="279" customWidth="1"/>
    <col min="2" max="2" width="0.77734375" style="279" customWidth="1"/>
    <col min="3" max="3" width="23.21875" style="279" customWidth="1"/>
    <col min="4" max="4" width="1.44140625" style="279" customWidth="1"/>
    <col min="5" max="5" width="8.77734375" style="279" customWidth="1"/>
    <col min="6" max="6" width="1.44140625" style="279" customWidth="1"/>
    <col min="7" max="7" width="12.21875" style="279" customWidth="1"/>
    <col min="8" max="8" width="1.44140625" style="279" customWidth="1"/>
    <col min="9" max="9" width="10.5546875" style="279" customWidth="1"/>
    <col min="10" max="10" width="1.44140625" style="279" customWidth="1"/>
    <col min="11" max="11" width="10.6640625" style="279" customWidth="1"/>
    <col min="12" max="12" width="1.44140625" style="279" customWidth="1"/>
    <col min="13" max="13" width="9.6640625" style="279" customWidth="1"/>
    <col min="14" max="14" width="1.44140625" style="279" customWidth="1"/>
    <col min="15" max="15" width="10.5546875" style="279" customWidth="1"/>
    <col min="16" max="16" width="1.44140625" style="279" customWidth="1"/>
    <col min="17" max="17" width="10.5546875" style="279" customWidth="1"/>
    <col min="18" max="18" width="1.44140625" style="279" customWidth="1"/>
    <col min="19" max="19" width="12" style="279" customWidth="1"/>
    <col min="20" max="20" width="1.44140625" style="279" customWidth="1"/>
    <col min="21" max="21" width="10.5546875" style="279" customWidth="1"/>
    <col min="22" max="22" width="1.44140625" style="279" customWidth="1"/>
    <col min="23" max="23" width="8.77734375" style="279"/>
    <col min="24" max="24" width="10.33203125" style="279" bestFit="1" customWidth="1"/>
    <col min="25" max="16384" width="8.77734375" style="279"/>
  </cols>
  <sheetData>
    <row r="1" spans="2:24" ht="3" customHeight="1"/>
    <row r="3" spans="2:24" ht="15">
      <c r="C3" s="1250" t="s">
        <v>889</v>
      </c>
      <c r="D3" s="1250"/>
      <c r="E3" s="1250"/>
      <c r="F3" s="1250"/>
      <c r="G3" s="1250"/>
      <c r="H3" s="1250"/>
      <c r="I3" s="1250"/>
      <c r="J3" s="1250"/>
      <c r="K3" s="1250"/>
      <c r="L3" s="1250"/>
      <c r="M3" s="1250"/>
      <c r="N3" s="1250"/>
      <c r="O3" s="1250"/>
      <c r="P3" s="1250"/>
      <c r="Q3" s="1250"/>
      <c r="R3" s="1250"/>
      <c r="S3" s="1250"/>
      <c r="T3" s="1250"/>
      <c r="U3" s="1250"/>
      <c r="V3" s="305"/>
    </row>
    <row r="4" spans="2:24" ht="15">
      <c r="B4" s="297">
        <f>Current</f>
        <v>2016</v>
      </c>
      <c r="C4" s="297"/>
      <c r="D4" s="297"/>
      <c r="E4" s="297"/>
      <c r="F4" s="297"/>
      <c r="G4" s="297"/>
      <c r="H4" s="297"/>
      <c r="I4" s="297"/>
      <c r="J4" s="297"/>
      <c r="K4" s="297"/>
      <c r="L4" s="297"/>
      <c r="M4" s="297"/>
      <c r="N4" s="297"/>
      <c r="O4" s="297"/>
      <c r="P4" s="297"/>
      <c r="Q4" s="297"/>
      <c r="R4" s="297"/>
      <c r="S4" s="297"/>
      <c r="T4" s="297"/>
      <c r="U4" s="297"/>
      <c r="V4" s="297"/>
    </row>
    <row r="5" spans="2:24" ht="6" customHeight="1"/>
    <row r="6" spans="2:24" ht="15">
      <c r="O6" s="288" t="s">
        <v>890</v>
      </c>
      <c r="Q6" s="311" t="s">
        <v>1056</v>
      </c>
      <c r="R6" s="326"/>
      <c r="S6" s="293"/>
      <c r="T6" s="293"/>
    </row>
    <row r="7" spans="2:24" ht="6" customHeight="1">
      <c r="B7" s="921"/>
      <c r="Q7" s="293"/>
      <c r="R7" s="293"/>
      <c r="S7" s="293"/>
      <c r="T7" s="293"/>
    </row>
    <row r="8" spans="2:24" ht="3" customHeight="1">
      <c r="B8" s="292"/>
      <c r="C8" s="290"/>
      <c r="D8" s="290"/>
      <c r="E8" s="290"/>
      <c r="F8" s="290"/>
      <c r="G8" s="290"/>
      <c r="H8" s="290"/>
      <c r="I8" s="290"/>
      <c r="J8" s="290"/>
      <c r="K8" s="290"/>
      <c r="L8" s="290"/>
      <c r="M8" s="290"/>
      <c r="N8" s="290"/>
      <c r="O8" s="290"/>
      <c r="P8" s="290"/>
      <c r="Q8" s="290"/>
      <c r="R8" s="290"/>
      <c r="S8" s="290"/>
      <c r="T8" s="290"/>
      <c r="U8" s="290"/>
      <c r="V8" s="362"/>
      <c r="W8" s="370"/>
    </row>
    <row r="9" spans="2:24" ht="15">
      <c r="B9" s="292"/>
      <c r="D9" s="292"/>
      <c r="E9" s="371"/>
      <c r="F9" s="371"/>
      <c r="G9" s="371"/>
      <c r="H9" s="371"/>
      <c r="I9" s="372" t="s">
        <v>891</v>
      </c>
      <c r="J9" s="292"/>
      <c r="T9" s="292"/>
      <c r="U9" s="305" t="s">
        <v>892</v>
      </c>
      <c r="V9" s="362"/>
      <c r="W9" s="370"/>
    </row>
    <row r="10" spans="2:24" ht="15" customHeight="1">
      <c r="B10" s="292"/>
      <c r="C10" s="309">
        <v>1</v>
      </c>
      <c r="D10" s="292"/>
      <c r="E10" s="372" t="s">
        <v>893</v>
      </c>
      <c r="F10" s="371"/>
      <c r="G10" s="372" t="s">
        <v>894</v>
      </c>
      <c r="H10" s="371"/>
      <c r="I10" s="372" t="s">
        <v>895</v>
      </c>
      <c r="J10" s="292"/>
      <c r="K10" s="748" t="s">
        <v>365</v>
      </c>
      <c r="L10" s="674"/>
      <c r="M10" s="674"/>
      <c r="N10" s="674"/>
      <c r="O10" s="674"/>
      <c r="P10" s="674"/>
      <c r="Q10" s="674"/>
      <c r="R10" s="583"/>
      <c r="S10" s="584">
        <f>Current</f>
        <v>2016</v>
      </c>
      <c r="T10" s="292"/>
      <c r="U10" s="309" t="s">
        <v>896</v>
      </c>
      <c r="V10" s="362"/>
      <c r="W10" s="370"/>
    </row>
    <row r="11" spans="2:24">
      <c r="B11" s="292"/>
      <c r="C11" s="345"/>
      <c r="D11" s="292"/>
      <c r="E11" s="372" t="s">
        <v>897</v>
      </c>
      <c r="F11" s="371"/>
      <c r="G11" s="372" t="s">
        <v>898</v>
      </c>
      <c r="H11" s="371"/>
      <c r="I11" s="372" t="s">
        <v>899</v>
      </c>
      <c r="J11" s="292"/>
      <c r="K11" s="373" t="s">
        <v>900</v>
      </c>
      <c r="L11" s="374"/>
      <c r="M11" s="373" t="s">
        <v>901</v>
      </c>
      <c r="N11" s="374"/>
      <c r="O11" s="373" t="s">
        <v>902</v>
      </c>
      <c r="P11" s="374"/>
      <c r="Q11" s="373" t="s">
        <v>903</v>
      </c>
      <c r="R11" s="374"/>
      <c r="S11" s="373" t="s">
        <v>904</v>
      </c>
      <c r="T11" s="292"/>
      <c r="U11" s="309" t="s">
        <v>905</v>
      </c>
      <c r="V11" s="362"/>
      <c r="W11" s="370"/>
    </row>
    <row r="12" spans="2:24">
      <c r="B12" s="292"/>
      <c r="C12" s="309" t="s">
        <v>906</v>
      </c>
      <c r="D12" s="292"/>
      <c r="E12" s="372" t="s">
        <v>907</v>
      </c>
      <c r="F12" s="371"/>
      <c r="G12" s="372" t="s">
        <v>908</v>
      </c>
      <c r="H12" s="371"/>
      <c r="I12" s="372" t="s">
        <v>909</v>
      </c>
      <c r="J12" s="292"/>
      <c r="K12" s="597" t="s">
        <v>1422</v>
      </c>
      <c r="L12" s="598"/>
      <c r="M12" s="599" t="s">
        <v>910</v>
      </c>
      <c r="N12" s="598"/>
      <c r="O12" s="599" t="s">
        <v>911</v>
      </c>
      <c r="P12" s="598"/>
      <c r="Q12" s="599" t="s">
        <v>912</v>
      </c>
      <c r="R12" s="598"/>
      <c r="S12" s="599" t="s">
        <v>913</v>
      </c>
      <c r="T12" s="292"/>
      <c r="U12" s="309" t="s">
        <v>914</v>
      </c>
      <c r="V12" s="362"/>
      <c r="W12" s="370"/>
    </row>
    <row r="13" spans="2:24">
      <c r="B13" s="292"/>
      <c r="D13" s="292"/>
      <c r="E13" s="371"/>
      <c r="F13" s="371"/>
      <c r="G13" s="372" t="s">
        <v>915</v>
      </c>
      <c r="H13" s="371"/>
      <c r="I13" s="372" t="s">
        <v>916</v>
      </c>
      <c r="J13" s="292"/>
      <c r="K13" s="599" t="s">
        <v>917</v>
      </c>
      <c r="L13" s="598"/>
      <c r="M13" s="599" t="s">
        <v>918</v>
      </c>
      <c r="N13" s="598"/>
      <c r="O13" s="599" t="s">
        <v>503</v>
      </c>
      <c r="P13" s="598"/>
      <c r="Q13" s="599" t="s">
        <v>919</v>
      </c>
      <c r="R13" s="598"/>
      <c r="S13" s="599" t="s">
        <v>920</v>
      </c>
      <c r="T13" s="292"/>
      <c r="U13" s="309" t="s">
        <v>916</v>
      </c>
      <c r="V13" s="362"/>
      <c r="W13" s="370"/>
    </row>
    <row r="14" spans="2:24" ht="3" customHeight="1">
      <c r="B14" s="292"/>
      <c r="C14" s="290"/>
      <c r="D14" s="308"/>
      <c r="E14" s="308"/>
      <c r="F14" s="308"/>
      <c r="G14" s="308"/>
      <c r="H14" s="308"/>
      <c r="I14" s="308"/>
      <c r="J14" s="308"/>
      <c r="K14" s="308"/>
      <c r="L14" s="308"/>
      <c r="M14" s="308"/>
      <c r="N14" s="308"/>
      <c r="O14" s="308"/>
      <c r="P14" s="308"/>
      <c r="Q14" s="308"/>
      <c r="R14" s="308"/>
      <c r="S14" s="308"/>
      <c r="T14" s="308"/>
      <c r="U14" s="290"/>
      <c r="V14" s="362"/>
      <c r="W14" s="370"/>
    </row>
    <row r="15" spans="2:24" ht="18" customHeight="1">
      <c r="B15" s="292"/>
      <c r="C15" s="737" t="s">
        <v>1455</v>
      </c>
      <c r="D15" s="308"/>
      <c r="E15" s="738"/>
      <c r="F15" s="308"/>
      <c r="G15" s="740">
        <v>1000000</v>
      </c>
      <c r="H15" s="741"/>
      <c r="I15" s="740"/>
      <c r="J15" s="740"/>
      <c r="K15" s="740"/>
      <c r="L15" s="740"/>
      <c r="M15" s="740">
        <v>1000000</v>
      </c>
      <c r="N15" s="740"/>
      <c r="O15" s="740"/>
      <c r="P15" s="740"/>
      <c r="Q15" s="740"/>
      <c r="R15" s="740"/>
      <c r="S15" s="740" t="s">
        <v>87</v>
      </c>
      <c r="T15" s="741"/>
      <c r="U15" s="741"/>
      <c r="V15" s="448"/>
      <c r="W15" s="370"/>
      <c r="X15" s="296"/>
    </row>
    <row r="16" spans="2:24" ht="18" customHeight="1">
      <c r="B16" s="292"/>
      <c r="C16" s="737"/>
      <c r="D16" s="308"/>
      <c r="E16" s="739"/>
      <c r="F16" s="308"/>
      <c r="G16" s="740"/>
      <c r="H16" s="741"/>
      <c r="I16" s="740"/>
      <c r="J16" s="740"/>
      <c r="K16" s="740"/>
      <c r="L16" s="740"/>
      <c r="M16" s="740"/>
      <c r="N16" s="740"/>
      <c r="O16" s="740"/>
      <c r="P16" s="740"/>
      <c r="Q16" s="740"/>
      <c r="R16" s="740"/>
      <c r="S16" s="740"/>
      <c r="T16" s="740"/>
      <c r="U16" s="741"/>
      <c r="V16" s="449"/>
      <c r="W16" s="370"/>
      <c r="X16" s="296"/>
    </row>
    <row r="17" spans="2:24" ht="18" customHeight="1">
      <c r="B17" s="292"/>
      <c r="C17" s="737" t="s">
        <v>1456</v>
      </c>
      <c r="D17" s="308"/>
      <c r="E17" s="739"/>
      <c r="F17" s="308"/>
      <c r="G17" s="740">
        <v>70000</v>
      </c>
      <c r="H17" s="741"/>
      <c r="I17" s="740"/>
      <c r="J17" s="740"/>
      <c r="K17" s="740"/>
      <c r="L17" s="740"/>
      <c r="M17" s="740">
        <v>70000</v>
      </c>
      <c r="N17" s="740"/>
      <c r="O17" s="740"/>
      <c r="P17" s="740"/>
      <c r="Q17" s="740"/>
      <c r="R17" s="740"/>
      <c r="S17" s="740" t="s">
        <v>87</v>
      </c>
      <c r="T17" s="741"/>
      <c r="U17" s="741"/>
      <c r="V17" s="449"/>
      <c r="W17" s="370"/>
      <c r="X17" s="296"/>
    </row>
    <row r="18" spans="2:24" ht="18" customHeight="1">
      <c r="B18" s="292"/>
      <c r="C18" s="737"/>
      <c r="D18" s="308"/>
      <c r="E18" s="739"/>
      <c r="F18" s="308"/>
      <c r="G18" s="740"/>
      <c r="H18" s="741"/>
      <c r="I18" s="740"/>
      <c r="J18" s="740"/>
      <c r="K18" s="740"/>
      <c r="L18" s="740"/>
      <c r="M18" s="740"/>
      <c r="N18" s="740"/>
      <c r="O18" s="740"/>
      <c r="P18" s="740"/>
      <c r="Q18" s="740"/>
      <c r="R18" s="740"/>
      <c r="S18" s="740"/>
      <c r="T18" s="740"/>
      <c r="U18" s="741"/>
      <c r="V18" s="449"/>
      <c r="W18" s="370"/>
      <c r="X18" s="296"/>
    </row>
    <row r="19" spans="2:24" ht="18" customHeight="1">
      <c r="B19" s="292"/>
      <c r="C19" s="737" t="s">
        <v>87</v>
      </c>
      <c r="D19" s="308"/>
      <c r="E19" s="739"/>
      <c r="F19" s="308"/>
      <c r="G19" s="740" t="s">
        <v>87</v>
      </c>
      <c r="H19" s="741"/>
      <c r="I19" s="740"/>
      <c r="J19" s="740"/>
      <c r="K19" s="740"/>
      <c r="L19" s="740"/>
      <c r="M19" s="740" t="s">
        <v>87</v>
      </c>
      <c r="N19" s="740"/>
      <c r="O19" s="740"/>
      <c r="P19" s="740"/>
      <c r="Q19" s="740"/>
      <c r="R19" s="740"/>
      <c r="S19" s="740" t="s">
        <v>87</v>
      </c>
      <c r="T19" s="740"/>
      <c r="U19" s="741"/>
      <c r="V19" s="449"/>
      <c r="W19" s="370"/>
      <c r="X19" s="296"/>
    </row>
    <row r="20" spans="2:24" ht="18" customHeight="1">
      <c r="B20" s="292"/>
      <c r="C20" s="737"/>
      <c r="D20" s="308"/>
      <c r="E20" s="739"/>
      <c r="F20" s="308"/>
      <c r="G20" s="740"/>
      <c r="H20" s="741"/>
      <c r="I20" s="740"/>
      <c r="J20" s="740"/>
      <c r="K20" s="740"/>
      <c r="L20" s="740"/>
      <c r="M20" s="740"/>
      <c r="N20" s="740"/>
      <c r="O20" s="740"/>
      <c r="P20" s="740"/>
      <c r="Q20" s="740"/>
      <c r="R20" s="740"/>
      <c r="S20" s="740"/>
      <c r="T20" s="740"/>
      <c r="U20" s="741"/>
      <c r="V20" s="449"/>
      <c r="W20" s="370"/>
      <c r="X20" s="296"/>
    </row>
    <row r="21" spans="2:24" ht="18" customHeight="1">
      <c r="B21" s="292"/>
      <c r="C21" s="737" t="s">
        <v>87</v>
      </c>
      <c r="D21" s="308"/>
      <c r="E21" s="375"/>
      <c r="F21" s="308"/>
      <c r="G21" s="740"/>
      <c r="H21" s="741"/>
      <c r="I21" s="740"/>
      <c r="J21" s="740"/>
      <c r="K21" s="740"/>
      <c r="L21" s="740"/>
      <c r="M21" s="740"/>
      <c r="N21" s="740"/>
      <c r="O21" s="740"/>
      <c r="P21" s="740"/>
      <c r="Q21" s="740"/>
      <c r="R21" s="740"/>
      <c r="S21" s="740"/>
      <c r="T21" s="740"/>
      <c r="U21" s="741"/>
      <c r="V21" s="449"/>
      <c r="W21" s="370"/>
      <c r="X21" s="296"/>
    </row>
    <row r="22" spans="2:24" ht="18" customHeight="1">
      <c r="B22" s="292"/>
      <c r="C22" s="922" t="s">
        <v>87</v>
      </c>
      <c r="D22" s="308"/>
      <c r="E22" s="375"/>
      <c r="F22" s="308"/>
      <c r="G22" s="740" t="s">
        <v>87</v>
      </c>
      <c r="H22" s="741"/>
      <c r="I22" s="740"/>
      <c r="J22" s="740"/>
      <c r="K22" s="740"/>
      <c r="L22" s="740"/>
      <c r="M22" s="740" t="s">
        <v>87</v>
      </c>
      <c r="N22" s="740"/>
      <c r="O22" s="740"/>
      <c r="P22" s="740"/>
      <c r="Q22" s="740"/>
      <c r="R22" s="740"/>
      <c r="S22" s="740" t="s">
        <v>87</v>
      </c>
      <c r="T22" s="740"/>
      <c r="U22" s="741"/>
      <c r="V22" s="449"/>
      <c r="W22" s="370"/>
      <c r="X22" s="296"/>
    </row>
    <row r="23" spans="2:24" ht="18" customHeight="1">
      <c r="B23" s="292"/>
      <c r="C23" s="737"/>
      <c r="D23" s="308"/>
      <c r="E23" s="375"/>
      <c r="F23" s="308"/>
      <c r="G23" s="740"/>
      <c r="H23" s="741"/>
      <c r="I23" s="740"/>
      <c r="J23" s="740"/>
      <c r="K23" s="740"/>
      <c r="L23" s="740"/>
      <c r="M23" s="740"/>
      <c r="N23" s="740"/>
      <c r="O23" s="740"/>
      <c r="P23" s="740"/>
      <c r="Q23" s="740"/>
      <c r="R23" s="740"/>
      <c r="S23" s="740"/>
      <c r="T23" s="740"/>
      <c r="U23" s="741"/>
      <c r="V23" s="449"/>
      <c r="W23" s="370"/>
      <c r="X23" s="296"/>
    </row>
    <row r="24" spans="2:24" ht="18" customHeight="1">
      <c r="B24" s="292"/>
      <c r="C24" s="737"/>
      <c r="D24" s="308"/>
      <c r="E24" s="375"/>
      <c r="F24" s="308"/>
      <c r="G24" s="740"/>
      <c r="H24" s="741"/>
      <c r="I24" s="740"/>
      <c r="J24" s="740"/>
      <c r="K24" s="740"/>
      <c r="L24" s="740"/>
      <c r="M24" s="740"/>
      <c r="N24" s="740"/>
      <c r="O24" s="740"/>
      <c r="P24" s="740"/>
      <c r="Q24" s="740"/>
      <c r="R24" s="740"/>
      <c r="S24" s="740"/>
      <c r="T24" s="740"/>
      <c r="U24" s="741"/>
      <c r="V24" s="449"/>
      <c r="W24" s="370"/>
      <c r="X24" s="296"/>
    </row>
    <row r="25" spans="2:24" ht="18" customHeight="1">
      <c r="B25" s="292"/>
      <c r="C25" s="737"/>
      <c r="D25" s="308"/>
      <c r="E25" s="375"/>
      <c r="F25" s="308"/>
      <c r="G25" s="741"/>
      <c r="H25" s="741"/>
      <c r="I25" s="740"/>
      <c r="J25" s="740"/>
      <c r="K25" s="740"/>
      <c r="L25" s="740"/>
      <c r="M25" s="740"/>
      <c r="N25" s="740"/>
      <c r="O25" s="740"/>
      <c r="P25" s="740"/>
      <c r="Q25" s="740"/>
      <c r="R25" s="740"/>
      <c r="S25" s="740"/>
      <c r="T25" s="740"/>
      <c r="U25" s="741"/>
      <c r="V25" s="449"/>
      <c r="W25" s="370"/>
      <c r="X25" s="296"/>
    </row>
    <row r="26" spans="2:24" ht="18" customHeight="1">
      <c r="B26" s="292"/>
      <c r="C26" s="737"/>
      <c r="D26" s="308"/>
      <c r="E26" s="375"/>
      <c r="F26" s="308"/>
      <c r="G26" s="740"/>
      <c r="H26" s="741"/>
      <c r="I26" s="740"/>
      <c r="J26" s="740"/>
      <c r="K26" s="740"/>
      <c r="L26" s="740"/>
      <c r="M26" s="740"/>
      <c r="N26" s="740"/>
      <c r="O26" s="740"/>
      <c r="P26" s="740"/>
      <c r="Q26" s="740"/>
      <c r="R26" s="740"/>
      <c r="S26" s="740"/>
      <c r="T26" s="740"/>
      <c r="U26" s="741"/>
      <c r="V26" s="449"/>
      <c r="W26" s="370"/>
      <c r="X26" s="296"/>
    </row>
    <row r="27" spans="2:24" ht="18" customHeight="1">
      <c r="B27" s="292"/>
      <c r="C27" s="737"/>
      <c r="D27" s="308"/>
      <c r="E27" s="375"/>
      <c r="F27" s="308"/>
      <c r="G27" s="740"/>
      <c r="H27" s="741"/>
      <c r="I27" s="740"/>
      <c r="J27" s="740"/>
      <c r="K27" s="740"/>
      <c r="L27" s="740"/>
      <c r="M27" s="740"/>
      <c r="N27" s="740"/>
      <c r="O27" s="740"/>
      <c r="P27" s="740"/>
      <c r="Q27" s="740"/>
      <c r="R27" s="740"/>
      <c r="S27" s="740"/>
      <c r="T27" s="740"/>
      <c r="U27" s="741"/>
      <c r="V27" s="449"/>
      <c r="W27" s="370"/>
      <c r="X27" s="296"/>
    </row>
    <row r="28" spans="2:24" ht="18" customHeight="1">
      <c r="B28" s="292"/>
      <c r="C28" s="737"/>
      <c r="D28" s="308"/>
      <c r="E28" s="375"/>
      <c r="F28" s="308"/>
      <c r="G28" s="740"/>
      <c r="H28" s="741"/>
      <c r="I28" s="740"/>
      <c r="J28" s="740"/>
      <c r="K28" s="740"/>
      <c r="L28" s="740"/>
      <c r="M28" s="740"/>
      <c r="N28" s="740"/>
      <c r="O28" s="740"/>
      <c r="P28" s="740"/>
      <c r="Q28" s="740"/>
      <c r="R28" s="740"/>
      <c r="S28" s="740"/>
      <c r="T28" s="740"/>
      <c r="U28" s="741"/>
      <c r="V28" s="449"/>
      <c r="W28" s="370"/>
      <c r="X28" s="296"/>
    </row>
    <row r="29" spans="2:24" ht="18" customHeight="1">
      <c r="B29" s="292"/>
      <c r="C29" s="737"/>
      <c r="D29" s="308"/>
      <c r="E29" s="375"/>
      <c r="F29" s="308"/>
      <c r="G29" s="740"/>
      <c r="H29" s="741"/>
      <c r="I29" s="740"/>
      <c r="J29" s="740"/>
      <c r="K29" s="740"/>
      <c r="L29" s="740"/>
      <c r="M29" s="740"/>
      <c r="N29" s="740"/>
      <c r="O29" s="740"/>
      <c r="P29" s="740"/>
      <c r="Q29" s="740"/>
      <c r="R29" s="740"/>
      <c r="S29" s="740"/>
      <c r="T29" s="740"/>
      <c r="U29" s="741"/>
      <c r="V29" s="449"/>
      <c r="W29" s="370"/>
    </row>
    <row r="30" spans="2:24" ht="18" customHeight="1">
      <c r="B30" s="292"/>
      <c r="C30" s="737"/>
      <c r="D30" s="308"/>
      <c r="E30" s="375"/>
      <c r="F30" s="308"/>
      <c r="G30" s="740"/>
      <c r="H30" s="741"/>
      <c r="I30" s="740"/>
      <c r="J30" s="740"/>
      <c r="K30" s="740"/>
      <c r="L30" s="740"/>
      <c r="M30" s="740"/>
      <c r="N30" s="740"/>
      <c r="O30" s="740"/>
      <c r="P30" s="740"/>
      <c r="Q30" s="740"/>
      <c r="R30" s="740"/>
      <c r="S30" s="740"/>
      <c r="T30" s="740"/>
      <c r="U30" s="741"/>
      <c r="V30" s="449"/>
      <c r="W30" s="370"/>
    </row>
    <row r="31" spans="2:24" ht="18" customHeight="1">
      <c r="B31" s="292"/>
      <c r="C31" s="742"/>
      <c r="D31" s="308"/>
      <c r="E31" s="375"/>
      <c r="F31" s="308"/>
      <c r="G31" s="741"/>
      <c r="H31" s="741"/>
      <c r="I31" s="740"/>
      <c r="J31" s="740"/>
      <c r="K31" s="740"/>
      <c r="L31" s="740"/>
      <c r="M31" s="740"/>
      <c r="N31" s="740"/>
      <c r="O31" s="740"/>
      <c r="P31" s="740"/>
      <c r="Q31" s="740"/>
      <c r="R31" s="740"/>
      <c r="S31" s="740"/>
      <c r="T31" s="740"/>
      <c r="U31" s="741"/>
      <c r="V31" s="449"/>
      <c r="W31" s="370"/>
    </row>
    <row r="32" spans="2:24" ht="15">
      <c r="B32" s="292"/>
      <c r="C32" s="288" t="s">
        <v>921</v>
      </c>
      <c r="D32" s="308"/>
      <c r="E32" s="524" t="s">
        <v>361</v>
      </c>
      <c r="F32" s="308"/>
      <c r="G32" s="740">
        <f>SUM(G15:G31)</f>
        <v>1070000</v>
      </c>
      <c r="H32" s="741"/>
      <c r="I32" s="740">
        <f>SUM(I15:I31)</f>
        <v>0</v>
      </c>
      <c r="J32" s="740"/>
      <c r="K32" s="740">
        <f>SUM(K15:K31)</f>
        <v>0</v>
      </c>
      <c r="L32" s="740"/>
      <c r="M32" s="740">
        <f>SUM(M15:M31)</f>
        <v>1070000</v>
      </c>
      <c r="N32" s="740"/>
      <c r="O32" s="740"/>
      <c r="P32" s="740"/>
      <c r="Q32" s="740"/>
      <c r="R32" s="740"/>
      <c r="S32" s="740">
        <f>SUM(S15:S31)</f>
        <v>0</v>
      </c>
      <c r="T32" s="740"/>
      <c r="U32" s="740">
        <f>SUM(U15:U31)</f>
        <v>0</v>
      </c>
      <c r="V32" s="449"/>
      <c r="W32" s="370"/>
    </row>
    <row r="33" spans="2:23" ht="3" customHeight="1">
      <c r="B33" s="292"/>
      <c r="C33" s="733"/>
      <c r="D33" s="290"/>
      <c r="E33" s="290"/>
      <c r="F33" s="290"/>
      <c r="G33" s="290"/>
      <c r="H33" s="290"/>
      <c r="I33" s="290"/>
      <c r="J33" s="290"/>
      <c r="K33" s="290"/>
      <c r="L33" s="290"/>
      <c r="M33" s="290"/>
      <c r="N33" s="290"/>
      <c r="O33" s="290"/>
      <c r="P33" s="290"/>
      <c r="Q33" s="290"/>
      <c r="R33" s="290"/>
      <c r="S33" s="290"/>
      <c r="T33" s="290"/>
      <c r="U33" s="290"/>
      <c r="V33" s="362"/>
      <c r="W33" s="370"/>
    </row>
    <row r="34" spans="2:23" ht="15.75">
      <c r="B34" s="734"/>
      <c r="C34" s="735"/>
      <c r="E34" s="1251" t="s">
        <v>0</v>
      </c>
      <c r="F34" s="1251"/>
      <c r="G34" s="1251"/>
      <c r="H34" s="1251"/>
      <c r="I34" s="1251"/>
      <c r="J34" s="1251"/>
      <c r="K34" s="1251"/>
      <c r="L34" s="1251"/>
      <c r="M34" s="1251"/>
      <c r="N34" s="1251"/>
      <c r="O34" s="1251"/>
      <c r="P34" s="1251"/>
      <c r="Q34" s="1251"/>
      <c r="R34" s="1251"/>
      <c r="S34" s="1251"/>
      <c r="U34" s="305" t="s">
        <v>1</v>
      </c>
      <c r="W34" s="370"/>
    </row>
    <row r="35" spans="2:23" ht="15">
      <c r="B35" s="384"/>
      <c r="C35" s="736"/>
      <c r="W35" s="370"/>
    </row>
    <row r="36" spans="2:23">
      <c r="M36" s="296"/>
      <c r="W36" s="370"/>
    </row>
    <row r="37" spans="2:23">
      <c r="W37" s="370"/>
    </row>
    <row r="38" spans="2:23">
      <c r="W38" s="370"/>
    </row>
    <row r="39" spans="2:23">
      <c r="W39" s="370"/>
    </row>
    <row r="40" spans="2:23">
      <c r="W40" s="370"/>
    </row>
    <row r="41" spans="2:23">
      <c r="W41" s="370"/>
    </row>
    <row r="42" spans="2:23">
      <c r="G42" s="296"/>
      <c r="W42" s="370"/>
    </row>
    <row r="43" spans="2:23">
      <c r="W43" s="370"/>
    </row>
    <row r="44" spans="2:23">
      <c r="W44" s="370"/>
    </row>
    <row r="45" spans="2:23">
      <c r="W45" s="370"/>
    </row>
    <row r="46" spans="2:23">
      <c r="W46" s="370"/>
    </row>
    <row r="47" spans="2:23">
      <c r="W47" s="370"/>
    </row>
    <row r="48" spans="2:23">
      <c r="W48" s="370"/>
    </row>
    <row r="49" spans="23:23">
      <c r="W49" s="370"/>
    </row>
    <row r="50" spans="23:23">
      <c r="W50" s="370"/>
    </row>
    <row r="51" spans="23:23">
      <c r="W51" s="370"/>
    </row>
    <row r="52" spans="23:23">
      <c r="W52" s="370"/>
    </row>
    <row r="53" spans="23:23">
      <c r="W53" s="370"/>
    </row>
    <row r="54" spans="23:23">
      <c r="W54" s="370"/>
    </row>
    <row r="55" spans="23:23">
      <c r="W55" s="370"/>
    </row>
    <row r="56" spans="23:23">
      <c r="W56" s="370"/>
    </row>
    <row r="57" spans="23:23">
      <c r="W57" s="370"/>
    </row>
    <row r="58" spans="23:23">
      <c r="W58" s="370"/>
    </row>
    <row r="59" spans="23:23">
      <c r="W59" s="370"/>
    </row>
    <row r="60" spans="23:23">
      <c r="W60" s="370"/>
    </row>
    <row r="61" spans="23:23">
      <c r="W61" s="370"/>
    </row>
    <row r="62" spans="23:23">
      <c r="W62" s="370"/>
    </row>
    <row r="63" spans="23:23">
      <c r="W63" s="370"/>
    </row>
    <row r="64" spans="23:23">
      <c r="W64" s="370"/>
    </row>
    <row r="65" spans="23:23">
      <c r="W65" s="370"/>
    </row>
    <row r="66" spans="23:23">
      <c r="W66" s="370"/>
    </row>
    <row r="67" spans="23:23">
      <c r="W67" s="370"/>
    </row>
    <row r="68" spans="23:23">
      <c r="W68" s="370"/>
    </row>
    <row r="69" spans="23:23">
      <c r="W69" s="370"/>
    </row>
    <row r="70" spans="23:23">
      <c r="W70" s="370"/>
    </row>
    <row r="71" spans="23:23">
      <c r="W71" s="370"/>
    </row>
    <row r="72" spans="23:23">
      <c r="W72" s="370"/>
    </row>
    <row r="73" spans="23:23">
      <c r="W73" s="370"/>
    </row>
    <row r="74" spans="23:23">
      <c r="W74" s="370"/>
    </row>
    <row r="75" spans="23:23">
      <c r="W75" s="370"/>
    </row>
    <row r="76" spans="23:23">
      <c r="W76" s="370"/>
    </row>
    <row r="77" spans="23:23">
      <c r="W77" s="370"/>
    </row>
    <row r="78" spans="23:23">
      <c r="W78" s="370"/>
    </row>
    <row r="79" spans="23:23">
      <c r="W79" s="370"/>
    </row>
    <row r="80" spans="23:23">
      <c r="W80" s="370"/>
    </row>
    <row r="81" spans="23:23">
      <c r="W81" s="370"/>
    </row>
    <row r="82" spans="23:23">
      <c r="W82" s="370"/>
    </row>
    <row r="83" spans="23:23">
      <c r="W83" s="370"/>
    </row>
    <row r="84" spans="23:23">
      <c r="W84" s="370"/>
    </row>
    <row r="85" spans="23:23">
      <c r="W85" s="370"/>
    </row>
    <row r="86" spans="23:23">
      <c r="W86" s="370"/>
    </row>
    <row r="87" spans="23:23">
      <c r="W87" s="370"/>
    </row>
    <row r="88" spans="23:23">
      <c r="W88" s="370"/>
    </row>
    <row r="89" spans="23:23">
      <c r="W89" s="370"/>
    </row>
    <row r="90" spans="23:23">
      <c r="W90" s="370"/>
    </row>
    <row r="91" spans="23:23">
      <c r="W91" s="370"/>
    </row>
    <row r="92" spans="23:23">
      <c r="W92" s="370"/>
    </row>
    <row r="93" spans="23:23">
      <c r="W93" s="370"/>
    </row>
    <row r="94" spans="23:23">
      <c r="W94" s="370"/>
    </row>
    <row r="95" spans="23:23">
      <c r="W95" s="370"/>
    </row>
    <row r="96" spans="23:23">
      <c r="W96" s="370"/>
    </row>
    <row r="97" spans="23:23">
      <c r="W97" s="370"/>
    </row>
    <row r="98" spans="23:23">
      <c r="W98" s="370"/>
    </row>
    <row r="99" spans="23:23">
      <c r="W99" s="370"/>
    </row>
    <row r="100" spans="23:23">
      <c r="W100" s="370"/>
    </row>
    <row r="101" spans="23:23">
      <c r="W101" s="370"/>
    </row>
    <row r="102" spans="23:23">
      <c r="W102" s="370"/>
    </row>
    <row r="103" spans="23:23">
      <c r="W103" s="370"/>
    </row>
    <row r="104" spans="23:23">
      <c r="W104" s="370"/>
    </row>
  </sheetData>
  <mergeCells count="2">
    <mergeCell ref="C3:U3"/>
    <mergeCell ref="E34:S34"/>
  </mergeCells>
  <phoneticPr fontId="13" type="noConversion"/>
  <printOptions horizontalCentered="1" verticalCentered="1"/>
  <pageMargins left="0.5" right="0.30299999999999999" top="0.5" bottom="0.55000000000000004" header="0.5" footer="0.5"/>
  <pageSetup paperSize="5"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1">
    <pageSetUpPr fitToPage="1"/>
  </sheetPr>
  <dimension ref="B3:X70"/>
  <sheetViews>
    <sheetView topLeftCell="A3" workbookViewId="0">
      <selection activeCell="K18" sqref="K18"/>
    </sheetView>
  </sheetViews>
  <sheetFormatPr defaultColWidth="8.77734375" defaultRowHeight="14.25"/>
  <cols>
    <col min="1" max="1" width="1.44140625" style="279" customWidth="1"/>
    <col min="2" max="2" width="0.6640625" style="279" customWidth="1"/>
    <col min="3" max="3" width="23.21875" style="279" customWidth="1"/>
    <col min="4" max="4" width="1.44140625" style="279" customWidth="1"/>
    <col min="5" max="5" width="6.88671875" style="279" customWidth="1"/>
    <col min="6" max="6" width="1.44140625" style="279" customWidth="1"/>
    <col min="7" max="7" width="11.5546875" style="279" customWidth="1"/>
    <col min="8" max="8" width="1.44140625" style="279" customWidth="1"/>
    <col min="9" max="9" width="10.21875" style="279" customWidth="1"/>
    <col min="10" max="10" width="1.44140625" style="279" customWidth="1"/>
    <col min="11" max="11" width="11.77734375" style="279" customWidth="1"/>
    <col min="12" max="12" width="1.44140625" style="279" customWidth="1"/>
    <col min="13" max="13" width="10.5546875" style="279" customWidth="1"/>
    <col min="14" max="14" width="1.44140625" style="279" customWidth="1"/>
    <col min="15" max="15" width="10.5546875" style="279" customWidth="1"/>
    <col min="16" max="16" width="1.44140625" style="279" customWidth="1"/>
    <col min="17" max="17" width="10.5546875" style="279" customWidth="1"/>
    <col min="18" max="18" width="1.44140625" style="279" customWidth="1"/>
    <col min="19" max="19" width="9.6640625" style="279" customWidth="1"/>
    <col min="20" max="20" width="1.44140625" style="279" customWidth="1"/>
    <col min="21" max="21" width="9.6640625" style="279" customWidth="1"/>
    <col min="22" max="22" width="1.44140625" style="279" customWidth="1"/>
    <col min="23" max="23" width="8.77734375" style="279"/>
    <col min="24" max="24" width="10.33203125" style="279" bestFit="1" customWidth="1"/>
    <col min="25" max="16384" width="8.77734375" style="279"/>
  </cols>
  <sheetData>
    <row r="3" spans="2:24" ht="15">
      <c r="E3" s="363">
        <v>6</v>
      </c>
      <c r="F3" s="745"/>
      <c r="G3" s="746" t="s">
        <v>967</v>
      </c>
      <c r="J3" s="412" t="s">
        <v>366</v>
      </c>
      <c r="K3" s="747">
        <f>Current</f>
        <v>2016</v>
      </c>
      <c r="L3" s="288" t="s">
        <v>1314</v>
      </c>
      <c r="M3" s="363">
        <v>2021</v>
      </c>
      <c r="N3" s="289"/>
    </row>
    <row r="4" spans="2:24" ht="15">
      <c r="J4" s="305" t="s">
        <v>2</v>
      </c>
      <c r="Q4" s="550" t="s">
        <v>87</v>
      </c>
    </row>
    <row r="6" spans="2:24" ht="15">
      <c r="O6" s="288" t="s">
        <v>890</v>
      </c>
      <c r="Q6" s="311" t="s">
        <v>1056</v>
      </c>
      <c r="R6" s="293"/>
      <c r="S6" s="293"/>
      <c r="T6" s="293"/>
    </row>
    <row r="7" spans="2:24">
      <c r="Q7" s="293"/>
      <c r="R7" s="293"/>
      <c r="S7" s="293"/>
      <c r="T7" s="293"/>
    </row>
    <row r="8" spans="2:24" ht="3" customHeight="1">
      <c r="B8" s="292"/>
      <c r="C8" s="290"/>
      <c r="D8" s="290"/>
      <c r="E8" s="290"/>
      <c r="F8" s="290"/>
      <c r="G8" s="290"/>
      <c r="H8" s="290"/>
      <c r="I8" s="290"/>
      <c r="J8" s="290"/>
      <c r="K8" s="290"/>
      <c r="L8" s="290"/>
      <c r="M8" s="290"/>
      <c r="N8" s="290"/>
      <c r="O8" s="290"/>
      <c r="P8" s="290"/>
      <c r="Q8" s="290"/>
      <c r="R8" s="290"/>
      <c r="S8" s="290"/>
      <c r="T8" s="290"/>
      <c r="U8" s="290"/>
      <c r="V8" s="292"/>
    </row>
    <row r="9" spans="2:24">
      <c r="B9" s="292"/>
      <c r="D9" s="292"/>
      <c r="E9" s="371"/>
      <c r="F9" s="371"/>
      <c r="G9" s="371"/>
      <c r="H9" s="371"/>
      <c r="I9" s="371"/>
      <c r="J9" s="292"/>
      <c r="K9" s="293"/>
      <c r="L9" s="293"/>
      <c r="M9" s="293"/>
      <c r="N9" s="293"/>
      <c r="O9" s="293"/>
      <c r="P9" s="293"/>
      <c r="Q9" s="293"/>
      <c r="R9" s="293"/>
      <c r="S9" s="293"/>
      <c r="T9" s="293"/>
      <c r="U9" s="293"/>
      <c r="V9" s="362"/>
      <c r="W9" s="370"/>
    </row>
    <row r="10" spans="2:24">
      <c r="B10" s="292"/>
      <c r="C10" s="309"/>
      <c r="D10" s="292"/>
      <c r="E10" s="372" t="s">
        <v>893</v>
      </c>
      <c r="F10" s="371"/>
      <c r="G10" s="372" t="s">
        <v>894</v>
      </c>
      <c r="H10" s="371"/>
      <c r="I10" s="372" t="s">
        <v>891</v>
      </c>
      <c r="J10" s="292"/>
      <c r="K10" s="374"/>
      <c r="L10" s="374"/>
      <c r="M10" s="374"/>
      <c r="N10" s="374"/>
      <c r="O10" s="374"/>
      <c r="P10" s="374"/>
      <c r="Q10" s="374"/>
      <c r="R10" s="374"/>
      <c r="S10" s="374"/>
      <c r="T10" s="292"/>
      <c r="V10" s="362"/>
      <c r="W10" s="370"/>
    </row>
    <row r="11" spans="2:24">
      <c r="B11" s="292"/>
      <c r="C11" s="345"/>
      <c r="D11" s="292"/>
      <c r="E11" s="378" t="s">
        <v>897</v>
      </c>
      <c r="F11" s="379"/>
      <c r="G11" s="378" t="s">
        <v>898</v>
      </c>
      <c r="H11" s="379"/>
      <c r="I11" s="378" t="s">
        <v>898</v>
      </c>
      <c r="J11" s="292"/>
      <c r="K11" s="372" t="s">
        <v>900</v>
      </c>
      <c r="L11" s="371"/>
      <c r="M11" s="372" t="s">
        <v>901</v>
      </c>
      <c r="N11" s="371"/>
      <c r="O11" s="372" t="s">
        <v>902</v>
      </c>
      <c r="P11" s="371"/>
      <c r="Q11" s="372" t="s">
        <v>903</v>
      </c>
      <c r="R11" s="371"/>
      <c r="S11" s="372" t="s">
        <v>904</v>
      </c>
      <c r="T11" s="292"/>
      <c r="U11" s="309" t="s">
        <v>3</v>
      </c>
      <c r="V11" s="362"/>
      <c r="W11" s="370"/>
    </row>
    <row r="12" spans="2:24">
      <c r="B12" s="292"/>
      <c r="C12" s="309" t="s">
        <v>906</v>
      </c>
      <c r="D12" s="292"/>
      <c r="E12" s="378" t="s">
        <v>907</v>
      </c>
      <c r="F12" s="379"/>
      <c r="G12" s="378" t="s">
        <v>908</v>
      </c>
      <c r="H12" s="379"/>
      <c r="I12" s="378" t="s">
        <v>4</v>
      </c>
      <c r="J12" s="292"/>
      <c r="K12" s="380">
        <f>Current</f>
        <v>2016</v>
      </c>
      <c r="L12" s="374"/>
      <c r="M12" s="585">
        <f>K12+1</f>
        <v>2017</v>
      </c>
      <c r="N12" s="374"/>
      <c r="O12" s="380">
        <f>M12+1</f>
        <v>2018</v>
      </c>
      <c r="P12" s="374"/>
      <c r="Q12" s="381">
        <f>O12+1</f>
        <v>2019</v>
      </c>
      <c r="R12" s="382"/>
      <c r="S12" s="381">
        <f>Q12+1</f>
        <v>2020</v>
      </c>
      <c r="T12" s="382"/>
      <c r="U12" s="383">
        <f>S12+1</f>
        <v>2021</v>
      </c>
      <c r="V12" s="362"/>
      <c r="W12" s="370"/>
    </row>
    <row r="13" spans="2:24">
      <c r="B13" s="292"/>
      <c r="D13" s="292"/>
      <c r="E13" s="379"/>
      <c r="F13" s="379"/>
      <c r="G13" s="378" t="s">
        <v>5</v>
      </c>
      <c r="H13" s="379"/>
      <c r="I13" s="378" t="s">
        <v>6</v>
      </c>
      <c r="J13" s="292"/>
      <c r="K13" s="374"/>
      <c r="L13" s="374"/>
      <c r="M13" s="374"/>
      <c r="N13" s="374"/>
      <c r="O13" s="374"/>
      <c r="P13" s="374"/>
      <c r="Q13" s="374"/>
      <c r="R13" s="374"/>
      <c r="S13" s="374"/>
      <c r="T13" s="292"/>
      <c r="U13" s="345"/>
      <c r="V13" s="362"/>
      <c r="W13" s="370"/>
    </row>
    <row r="14" spans="2:24" ht="3" customHeight="1">
      <c r="B14" s="292"/>
      <c r="C14" s="290"/>
      <c r="D14" s="308"/>
      <c r="E14" s="308"/>
      <c r="F14" s="308"/>
      <c r="G14" s="308"/>
      <c r="H14" s="308"/>
      <c r="I14" s="308"/>
      <c r="J14" s="308"/>
      <c r="K14" s="308"/>
      <c r="L14" s="308"/>
      <c r="M14" s="308"/>
      <c r="N14" s="308"/>
      <c r="O14" s="308"/>
      <c r="P14" s="308"/>
      <c r="Q14" s="308"/>
      <c r="R14" s="308"/>
      <c r="S14" s="308"/>
      <c r="T14" s="308"/>
      <c r="U14" s="290"/>
      <c r="V14" s="362"/>
      <c r="W14" s="370"/>
    </row>
    <row r="15" spans="2:24" ht="18" customHeight="1">
      <c r="B15" s="292"/>
      <c r="C15" s="737" t="s">
        <v>1455</v>
      </c>
      <c r="D15" s="308"/>
      <c r="E15" s="743"/>
      <c r="F15" s="308"/>
      <c r="G15" s="740">
        <v>1000000</v>
      </c>
      <c r="H15" s="376"/>
      <c r="I15" s="446"/>
      <c r="J15" s="376"/>
      <c r="K15" s="740">
        <v>1000000</v>
      </c>
      <c r="L15" s="447"/>
      <c r="M15" s="447"/>
      <c r="N15" s="447"/>
      <c r="O15" s="447"/>
      <c r="P15" s="447"/>
      <c r="Q15" s="447"/>
      <c r="R15" s="447"/>
      <c r="S15" s="447"/>
      <c r="T15" s="447"/>
      <c r="U15" s="447"/>
      <c r="V15" s="362"/>
      <c r="W15" s="370"/>
      <c r="X15" s="296"/>
    </row>
    <row r="16" spans="2:24" ht="18" customHeight="1">
      <c r="B16" s="292"/>
      <c r="C16" s="737"/>
      <c r="D16" s="308"/>
      <c r="E16" s="744"/>
      <c r="F16" s="308"/>
      <c r="G16" s="740"/>
      <c r="H16" s="376"/>
      <c r="I16" s="446"/>
      <c r="J16" s="376"/>
      <c r="K16" s="740"/>
      <c r="L16" s="447"/>
      <c r="M16" s="447"/>
      <c r="N16" s="447"/>
      <c r="O16" s="447"/>
      <c r="P16" s="447"/>
      <c r="Q16" s="447"/>
      <c r="R16" s="447"/>
      <c r="S16" s="447"/>
      <c r="T16" s="447"/>
      <c r="U16" s="447"/>
      <c r="V16" s="362"/>
      <c r="W16" s="370"/>
      <c r="X16" s="296"/>
    </row>
    <row r="17" spans="2:24" ht="18" customHeight="1">
      <c r="B17" s="292"/>
      <c r="C17" s="737" t="s">
        <v>1457</v>
      </c>
      <c r="D17" s="308"/>
      <c r="E17" s="744"/>
      <c r="F17" s="308"/>
      <c r="G17" s="740">
        <v>70000</v>
      </c>
      <c r="H17" s="376"/>
      <c r="I17" s="446"/>
      <c r="J17" s="376"/>
      <c r="K17" s="740">
        <v>70000</v>
      </c>
      <c r="L17" s="447"/>
      <c r="M17" s="447"/>
      <c r="N17" s="447"/>
      <c r="O17" s="447"/>
      <c r="P17" s="447"/>
      <c r="Q17" s="447"/>
      <c r="R17" s="447"/>
      <c r="S17" s="447"/>
      <c r="T17" s="447"/>
      <c r="U17" s="447"/>
      <c r="V17" s="362"/>
      <c r="W17" s="370"/>
      <c r="X17" s="296"/>
    </row>
    <row r="18" spans="2:24" ht="18" customHeight="1">
      <c r="B18" s="292"/>
      <c r="C18" s="737"/>
      <c r="D18" s="308"/>
      <c r="E18" s="744"/>
      <c r="F18" s="308"/>
      <c r="G18" s="740"/>
      <c r="H18" s="376"/>
      <c r="I18" s="446"/>
      <c r="J18" s="376"/>
      <c r="K18" s="740"/>
      <c r="L18" s="447"/>
      <c r="M18" s="447"/>
      <c r="N18" s="447"/>
      <c r="O18" s="447"/>
      <c r="P18" s="447"/>
      <c r="Q18" s="447"/>
      <c r="R18" s="447"/>
      <c r="S18" s="447"/>
      <c r="T18" s="447"/>
      <c r="U18" s="447"/>
      <c r="V18" s="362"/>
      <c r="W18" s="370"/>
      <c r="X18" s="296"/>
    </row>
    <row r="19" spans="2:24" ht="18" customHeight="1">
      <c r="B19" s="292"/>
      <c r="C19" s="737" t="s">
        <v>87</v>
      </c>
      <c r="D19" s="308"/>
      <c r="E19" s="744"/>
      <c r="F19" s="308"/>
      <c r="G19" s="740" t="s">
        <v>87</v>
      </c>
      <c r="H19" s="376"/>
      <c r="I19" s="446"/>
      <c r="J19" s="376"/>
      <c r="K19" s="740" t="s">
        <v>87</v>
      </c>
      <c r="L19" s="447"/>
      <c r="M19" s="447"/>
      <c r="N19" s="447"/>
      <c r="O19" s="447"/>
      <c r="P19" s="447"/>
      <c r="Q19" s="447"/>
      <c r="R19" s="447"/>
      <c r="S19" s="447"/>
      <c r="T19" s="447"/>
      <c r="U19" s="447"/>
      <c r="V19" s="362"/>
      <c r="W19" s="370"/>
      <c r="X19" s="296"/>
    </row>
    <row r="20" spans="2:24" ht="18" customHeight="1">
      <c r="B20" s="292"/>
      <c r="C20" s="737"/>
      <c r="D20" s="308"/>
      <c r="E20" s="744"/>
      <c r="F20" s="308"/>
      <c r="G20" s="740"/>
      <c r="H20" s="376"/>
      <c r="I20" s="446"/>
      <c r="J20" s="376"/>
      <c r="K20" s="740"/>
      <c r="L20" s="447"/>
      <c r="M20" s="447"/>
      <c r="N20" s="447"/>
      <c r="O20" s="447"/>
      <c r="P20" s="447"/>
      <c r="Q20" s="447"/>
      <c r="R20" s="447"/>
      <c r="S20" s="447"/>
      <c r="T20" s="447"/>
      <c r="U20" s="447"/>
      <c r="V20" s="362"/>
      <c r="W20" s="370"/>
      <c r="X20" s="296"/>
    </row>
    <row r="21" spans="2:24" ht="18" customHeight="1">
      <c r="B21" s="292"/>
      <c r="C21" s="737" t="s">
        <v>87</v>
      </c>
      <c r="D21" s="308"/>
      <c r="E21" s="744"/>
      <c r="F21" s="308"/>
      <c r="G21" s="740"/>
      <c r="H21" s="376"/>
      <c r="I21" s="446"/>
      <c r="J21" s="376"/>
      <c r="K21" s="740"/>
      <c r="L21" s="447"/>
      <c r="M21" s="447"/>
      <c r="N21" s="447"/>
      <c r="O21" s="447"/>
      <c r="P21" s="447"/>
      <c r="Q21" s="447"/>
      <c r="R21" s="447"/>
      <c r="S21" s="447"/>
      <c r="T21" s="447"/>
      <c r="U21" s="447"/>
      <c r="V21" s="362"/>
      <c r="W21" s="370"/>
      <c r="X21" s="296"/>
    </row>
    <row r="22" spans="2:24" ht="18" customHeight="1">
      <c r="B22" s="292"/>
      <c r="C22" s="922" t="s">
        <v>87</v>
      </c>
      <c r="D22" s="308"/>
      <c r="E22" s="744"/>
      <c r="F22" s="308"/>
      <c r="G22" s="740" t="s">
        <v>87</v>
      </c>
      <c r="H22" s="376"/>
      <c r="I22" s="446"/>
      <c r="J22" s="376"/>
      <c r="K22" s="740" t="s">
        <v>87</v>
      </c>
      <c r="L22" s="447"/>
      <c r="M22" s="447"/>
      <c r="N22" s="447"/>
      <c r="O22" s="447"/>
      <c r="P22" s="447"/>
      <c r="Q22" s="447"/>
      <c r="R22" s="447"/>
      <c r="S22" s="447"/>
      <c r="T22" s="447"/>
      <c r="U22" s="447"/>
      <c r="V22" s="362"/>
      <c r="W22" s="370"/>
      <c r="X22" s="296"/>
    </row>
    <row r="23" spans="2:24" ht="18" customHeight="1">
      <c r="B23" s="292"/>
      <c r="C23" s="737" t="s">
        <v>87</v>
      </c>
      <c r="D23" s="308"/>
      <c r="E23" s="744"/>
      <c r="F23" s="308"/>
      <c r="G23" s="740" t="s">
        <v>87</v>
      </c>
      <c r="H23" s="376"/>
      <c r="I23" s="446"/>
      <c r="J23" s="376"/>
      <c r="K23" s="740"/>
      <c r="L23" s="447"/>
      <c r="M23" s="447"/>
      <c r="N23" s="447"/>
      <c r="O23" s="447"/>
      <c r="P23" s="447"/>
      <c r="Q23" s="447"/>
      <c r="R23" s="447"/>
      <c r="S23" s="447"/>
      <c r="T23" s="447"/>
      <c r="U23" s="447"/>
      <c r="V23" s="362"/>
      <c r="W23" s="370"/>
      <c r="X23" s="296"/>
    </row>
    <row r="24" spans="2:24" ht="18" customHeight="1">
      <c r="B24" s="292"/>
      <c r="C24" s="737"/>
      <c r="D24" s="308"/>
      <c r="E24" s="744"/>
      <c r="F24" s="308"/>
      <c r="G24" s="740"/>
      <c r="H24" s="376"/>
      <c r="I24" s="446"/>
      <c r="J24" s="376"/>
      <c r="K24" s="740"/>
      <c r="L24" s="447"/>
      <c r="M24" s="447"/>
      <c r="N24" s="447"/>
      <c r="O24" s="447"/>
      <c r="P24" s="447"/>
      <c r="Q24" s="447"/>
      <c r="R24" s="447"/>
      <c r="S24" s="447"/>
      <c r="T24" s="447"/>
      <c r="U24" s="447"/>
      <c r="V24" s="362"/>
      <c r="W24" s="370"/>
      <c r="X24" s="296"/>
    </row>
    <row r="25" spans="2:24" ht="18" customHeight="1">
      <c r="B25" s="292"/>
      <c r="C25" s="737"/>
      <c r="D25" s="308"/>
      <c r="E25" s="744"/>
      <c r="F25" s="308"/>
      <c r="G25" s="741"/>
      <c r="H25" s="376"/>
      <c r="I25" s="446"/>
      <c r="J25" s="376"/>
      <c r="K25" s="740"/>
      <c r="L25" s="447"/>
      <c r="M25" s="447"/>
      <c r="N25" s="447"/>
      <c r="O25" s="447"/>
      <c r="P25" s="447"/>
      <c r="Q25" s="447"/>
      <c r="R25" s="447"/>
      <c r="S25" s="447"/>
      <c r="T25" s="447"/>
      <c r="U25" s="447"/>
      <c r="V25" s="362"/>
      <c r="W25" s="370"/>
      <c r="X25" s="296"/>
    </row>
    <row r="26" spans="2:24" ht="18" customHeight="1">
      <c r="B26" s="292"/>
      <c r="C26" s="737"/>
      <c r="D26" s="308"/>
      <c r="E26" s="744"/>
      <c r="F26" s="308"/>
      <c r="G26" s="740"/>
      <c r="H26" s="376"/>
      <c r="I26" s="446"/>
      <c r="J26" s="376"/>
      <c r="K26" s="740"/>
      <c r="L26" s="447"/>
      <c r="M26" s="447"/>
      <c r="N26" s="447"/>
      <c r="O26" s="447"/>
      <c r="P26" s="447"/>
      <c r="Q26" s="447"/>
      <c r="R26" s="447"/>
      <c r="S26" s="447"/>
      <c r="T26" s="447"/>
      <c r="U26" s="447"/>
      <c r="V26" s="362"/>
      <c r="W26" s="370"/>
      <c r="X26" s="296"/>
    </row>
    <row r="27" spans="2:24" ht="18" customHeight="1">
      <c r="B27" s="292"/>
      <c r="C27" s="737"/>
      <c r="D27" s="308"/>
      <c r="E27" s="744"/>
      <c r="F27" s="308"/>
      <c r="G27" s="740"/>
      <c r="H27" s="376"/>
      <c r="I27" s="446"/>
      <c r="J27" s="376"/>
      <c r="K27" s="740"/>
      <c r="L27" s="447"/>
      <c r="M27" s="447"/>
      <c r="N27" s="447"/>
      <c r="O27" s="447"/>
      <c r="P27" s="447"/>
      <c r="Q27" s="447"/>
      <c r="R27" s="447"/>
      <c r="S27" s="447"/>
      <c r="T27" s="447"/>
      <c r="U27" s="447"/>
      <c r="V27" s="362"/>
      <c r="W27" s="370"/>
      <c r="X27" s="296"/>
    </row>
    <row r="28" spans="2:24" ht="18" customHeight="1">
      <c r="B28" s="292"/>
      <c r="C28" s="737"/>
      <c r="D28" s="308"/>
      <c r="E28" s="744"/>
      <c r="F28" s="308"/>
      <c r="G28" s="740"/>
      <c r="H28" s="376"/>
      <c r="I28" s="446"/>
      <c r="J28" s="376"/>
      <c r="K28" s="740"/>
      <c r="L28" s="447"/>
      <c r="M28" s="447"/>
      <c r="N28" s="447"/>
      <c r="O28" s="447"/>
      <c r="P28" s="447"/>
      <c r="Q28" s="447"/>
      <c r="R28" s="447"/>
      <c r="S28" s="447"/>
      <c r="T28" s="447"/>
      <c r="U28" s="447"/>
      <c r="V28" s="362"/>
      <c r="W28" s="370"/>
      <c r="X28" s="296"/>
    </row>
    <row r="29" spans="2:24" ht="18" customHeight="1">
      <c r="B29" s="292"/>
      <c r="C29" s="737"/>
      <c r="D29" s="308"/>
      <c r="E29" s="744"/>
      <c r="F29" s="308"/>
      <c r="G29" s="740"/>
      <c r="H29" s="376"/>
      <c r="I29" s="446"/>
      <c r="J29" s="376"/>
      <c r="K29" s="740"/>
      <c r="L29" s="447"/>
      <c r="M29" s="447"/>
      <c r="N29" s="447"/>
      <c r="O29" s="447"/>
      <c r="P29" s="447"/>
      <c r="Q29" s="447"/>
      <c r="R29" s="447"/>
      <c r="S29" s="447"/>
      <c r="T29" s="447"/>
      <c r="U29" s="447"/>
      <c r="V29" s="362"/>
      <c r="W29" s="370"/>
      <c r="X29" s="296"/>
    </row>
    <row r="30" spans="2:24" ht="18" customHeight="1">
      <c r="B30" s="292"/>
      <c r="C30" s="737"/>
      <c r="D30" s="308"/>
      <c r="E30" s="744"/>
      <c r="F30" s="308"/>
      <c r="G30" s="740"/>
      <c r="H30" s="376"/>
      <c r="I30" s="446"/>
      <c r="J30" s="376"/>
      <c r="K30" s="740"/>
      <c r="L30" s="447"/>
      <c r="M30" s="447"/>
      <c r="N30" s="447"/>
      <c r="O30" s="447"/>
      <c r="P30" s="447"/>
      <c r="Q30" s="447"/>
      <c r="R30" s="447"/>
      <c r="S30" s="447"/>
      <c r="T30" s="447"/>
      <c r="U30" s="447"/>
      <c r="V30" s="362"/>
      <c r="W30" s="370"/>
      <c r="X30" s="296"/>
    </row>
    <row r="31" spans="2:24" ht="18" customHeight="1">
      <c r="B31" s="292"/>
      <c r="C31" s="742"/>
      <c r="D31" s="308"/>
      <c r="E31" s="744"/>
      <c r="F31" s="308"/>
      <c r="G31" s="741"/>
      <c r="H31" s="376"/>
      <c r="I31" s="446"/>
      <c r="J31" s="376"/>
      <c r="K31" s="740"/>
      <c r="L31" s="447"/>
      <c r="M31" s="447"/>
      <c r="N31" s="447"/>
      <c r="O31" s="447"/>
      <c r="P31" s="447"/>
      <c r="Q31" s="447"/>
      <c r="R31" s="447"/>
      <c r="S31" s="447"/>
      <c r="T31" s="447"/>
      <c r="U31" s="447"/>
      <c r="V31" s="362"/>
      <c r="W31" s="370"/>
      <c r="X31" s="296"/>
    </row>
    <row r="32" spans="2:24" ht="18" customHeight="1">
      <c r="B32" s="292"/>
      <c r="C32" s="288" t="s">
        <v>921</v>
      </c>
      <c r="D32" s="308"/>
      <c r="E32" s="524" t="s">
        <v>362</v>
      </c>
      <c r="F32" s="308"/>
      <c r="G32" s="447">
        <f>SUM(G15:G31)</f>
        <v>1070000</v>
      </c>
      <c r="H32" s="376"/>
      <c r="I32" s="376"/>
      <c r="J32" s="376"/>
      <c r="K32" s="447">
        <f>SUM(K15:K31)</f>
        <v>1070000</v>
      </c>
      <c r="L32" s="447"/>
      <c r="M32" s="447">
        <f>SUM(M15:M31)</f>
        <v>0</v>
      </c>
      <c r="N32" s="447"/>
      <c r="O32" s="447">
        <f>SUM(O15:O31)</f>
        <v>0</v>
      </c>
      <c r="P32" s="447"/>
      <c r="Q32" s="447"/>
      <c r="R32" s="447"/>
      <c r="S32" s="447"/>
      <c r="T32" s="447"/>
      <c r="U32" s="447"/>
      <c r="V32" s="362"/>
      <c r="W32" s="370"/>
      <c r="X32" s="296"/>
    </row>
    <row r="33" spans="2:24" ht="1.9" customHeight="1">
      <c r="B33" s="292"/>
      <c r="C33" s="290"/>
      <c r="D33" s="290"/>
      <c r="E33" s="290"/>
      <c r="F33" s="290"/>
      <c r="G33" s="290"/>
      <c r="H33" s="290"/>
      <c r="I33" s="290"/>
      <c r="J33" s="290"/>
      <c r="K33" s="290"/>
      <c r="L33" s="290"/>
      <c r="M33" s="290"/>
      <c r="N33" s="290"/>
      <c r="O33" s="290"/>
      <c r="P33" s="290"/>
      <c r="Q33" s="290"/>
      <c r="R33" s="290"/>
      <c r="S33" s="290"/>
      <c r="T33" s="290"/>
      <c r="U33" s="290"/>
      <c r="V33" s="362"/>
      <c r="W33" s="370"/>
      <c r="X33" s="296"/>
    </row>
    <row r="34" spans="2:24" ht="15">
      <c r="E34" s="377" t="s">
        <v>9</v>
      </c>
      <c r="F34" s="322"/>
      <c r="G34" s="322"/>
      <c r="H34" s="322"/>
      <c r="I34" s="322"/>
      <c r="J34" s="377"/>
      <c r="K34" s="322"/>
      <c r="L34" s="322"/>
      <c r="M34" s="322"/>
      <c r="N34" s="322"/>
      <c r="O34" s="322"/>
      <c r="P34" s="322"/>
      <c r="Q34" s="322"/>
      <c r="R34" s="322"/>
      <c r="S34" s="322"/>
      <c r="U34" s="305" t="s">
        <v>10</v>
      </c>
      <c r="W34" s="370"/>
      <c r="X34" s="296"/>
    </row>
    <row r="35" spans="2:24">
      <c r="W35" s="370"/>
      <c r="X35" s="296"/>
    </row>
    <row r="36" spans="2:24">
      <c r="W36" s="370"/>
      <c r="X36" s="296"/>
    </row>
    <row r="37" spans="2:24">
      <c r="W37" s="370"/>
      <c r="X37" s="296"/>
    </row>
    <row r="38" spans="2:24">
      <c r="W38" s="370"/>
    </row>
    <row r="39" spans="2:24">
      <c r="W39" s="370"/>
    </row>
    <row r="40" spans="2:24">
      <c r="W40" s="370"/>
    </row>
    <row r="41" spans="2:24">
      <c r="W41" s="370"/>
    </row>
    <row r="42" spans="2:24">
      <c r="G42" s="296"/>
      <c r="M42" s="296">
        <f>+M32+K32-G32</f>
        <v>0</v>
      </c>
      <c r="W42" s="370"/>
    </row>
    <row r="43" spans="2:24">
      <c r="W43" s="370"/>
    </row>
    <row r="44" spans="2:24">
      <c r="W44" s="370"/>
    </row>
    <row r="45" spans="2:24">
      <c r="W45" s="370"/>
    </row>
    <row r="46" spans="2:24">
      <c r="W46" s="370"/>
    </row>
    <row r="47" spans="2:24">
      <c r="W47" s="370"/>
    </row>
    <row r="48" spans="2:24">
      <c r="W48" s="370"/>
    </row>
    <row r="49" spans="23:23">
      <c r="W49" s="370"/>
    </row>
    <row r="50" spans="23:23">
      <c r="W50" s="370"/>
    </row>
    <row r="51" spans="23:23">
      <c r="W51" s="370"/>
    </row>
    <row r="52" spans="23:23">
      <c r="W52" s="370"/>
    </row>
    <row r="53" spans="23:23">
      <c r="W53" s="370"/>
    </row>
    <row r="54" spans="23:23">
      <c r="W54" s="370"/>
    </row>
    <row r="55" spans="23:23">
      <c r="W55" s="370"/>
    </row>
    <row r="56" spans="23:23">
      <c r="W56" s="370"/>
    </row>
    <row r="57" spans="23:23">
      <c r="W57" s="370"/>
    </row>
    <row r="58" spans="23:23">
      <c r="W58" s="370"/>
    </row>
    <row r="59" spans="23:23">
      <c r="W59" s="370"/>
    </row>
    <row r="60" spans="23:23">
      <c r="W60" s="370"/>
    </row>
    <row r="61" spans="23:23">
      <c r="W61" s="370"/>
    </row>
    <row r="62" spans="23:23">
      <c r="W62" s="370"/>
    </row>
    <row r="63" spans="23:23">
      <c r="W63" s="370"/>
    </row>
    <row r="64" spans="23:23">
      <c r="W64" s="370"/>
    </row>
    <row r="65" spans="23:23">
      <c r="W65" s="370"/>
    </row>
    <row r="66" spans="23:23">
      <c r="W66" s="370"/>
    </row>
    <row r="67" spans="23:23">
      <c r="W67" s="370"/>
    </row>
    <row r="68" spans="23:23">
      <c r="W68" s="370"/>
    </row>
    <row r="69" spans="23:23">
      <c r="W69" s="370"/>
    </row>
    <row r="70" spans="23:23">
      <c r="W70" s="370"/>
    </row>
  </sheetData>
  <phoneticPr fontId="13" type="noConversion"/>
  <printOptions horizontalCentered="1" verticalCentered="1"/>
  <pageMargins left="0.5" right="0.30299999999999999" top="0.5" bottom="0.55000000000000004" header="0.5" footer="0.5"/>
  <pageSetup paperSize="5"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2">
    <pageSetUpPr fitToPage="1"/>
  </sheetPr>
  <dimension ref="B3:AB41"/>
  <sheetViews>
    <sheetView topLeftCell="A6" workbookViewId="0">
      <selection activeCell="L17" sqref="L17"/>
    </sheetView>
  </sheetViews>
  <sheetFormatPr defaultColWidth="8.77734375" defaultRowHeight="14.25"/>
  <cols>
    <col min="1" max="1" width="1.44140625" style="279" customWidth="1"/>
    <col min="2" max="2" width="0.88671875" style="279" customWidth="1"/>
    <col min="3" max="3" width="23.77734375" style="279" bestFit="1" customWidth="1"/>
    <col min="4" max="4" width="6.88671875" style="279" customWidth="1"/>
    <col min="5" max="5" width="1.109375" style="279" customWidth="1"/>
    <col min="6" max="6" width="11.33203125" style="279" bestFit="1" customWidth="1"/>
    <col min="7" max="7" width="0.77734375" style="279" customWidth="1"/>
    <col min="8" max="8" width="11.33203125" style="279" customWidth="1"/>
    <col min="9" max="9" width="0.6640625" style="279" customWidth="1"/>
    <col min="10" max="10" width="10.77734375" style="279" customWidth="1"/>
    <col min="11" max="11" width="0.77734375" style="279" customWidth="1"/>
    <col min="12" max="12" width="10.33203125" style="279" customWidth="1"/>
    <col min="13" max="13" width="0.77734375" style="279" customWidth="1"/>
    <col min="14" max="14" width="10.77734375" style="279" customWidth="1"/>
    <col min="15" max="15" width="0.77734375" style="279" customWidth="1"/>
    <col min="16" max="16" width="10.33203125" style="279" customWidth="1"/>
    <col min="17" max="17" width="0.88671875" style="279" customWidth="1"/>
    <col min="18" max="18" width="11.44140625" style="279" customWidth="1"/>
    <col min="19" max="19" width="0.77734375" style="279" customWidth="1"/>
    <col min="20" max="20" width="10.6640625" style="279" customWidth="1"/>
    <col min="21" max="21" width="0.77734375" style="279" customWidth="1"/>
    <col min="22" max="22" width="9.6640625" style="279" customWidth="1"/>
    <col min="23" max="23" width="0.77734375" style="279" customWidth="1"/>
    <col min="24" max="24" width="10.44140625" style="279" customWidth="1"/>
    <col min="25" max="25" width="0.77734375" style="279" customWidth="1"/>
    <col min="26" max="27" width="8.77734375" style="279"/>
    <col min="28" max="28" width="11.77734375" style="279" bestFit="1" customWidth="1"/>
    <col min="29" max="16384" width="8.77734375" style="279"/>
  </cols>
  <sheetData>
    <row r="3" spans="2:28" ht="15">
      <c r="F3" s="363">
        <v>6</v>
      </c>
      <c r="G3" s="745"/>
      <c r="H3" s="746" t="s">
        <v>967</v>
      </c>
      <c r="K3" s="412" t="s">
        <v>366</v>
      </c>
      <c r="L3" s="747">
        <f>Current</f>
        <v>2016</v>
      </c>
      <c r="M3" s="288" t="s">
        <v>1314</v>
      </c>
      <c r="O3" s="289"/>
    </row>
    <row r="4" spans="2:28" ht="15">
      <c r="K4" s="305" t="s">
        <v>11</v>
      </c>
    </row>
    <row r="6" spans="2:28" ht="15">
      <c r="P6" s="288" t="s">
        <v>890</v>
      </c>
      <c r="R6" s="311" t="s">
        <v>1056</v>
      </c>
      <c r="S6" s="293"/>
      <c r="T6" s="293"/>
      <c r="U6" s="293"/>
      <c r="V6" s="293"/>
      <c r="W6" s="293"/>
    </row>
    <row r="7" spans="2:28">
      <c r="R7" s="293"/>
      <c r="S7" s="293"/>
      <c r="T7" s="293"/>
      <c r="U7" s="293"/>
      <c r="V7" s="293"/>
      <c r="W7" s="293"/>
    </row>
    <row r="8" spans="2:28" ht="3" customHeight="1">
      <c r="B8" s="292"/>
      <c r="C8" s="290"/>
      <c r="D8" s="290"/>
      <c r="E8" s="290"/>
      <c r="F8" s="290"/>
      <c r="G8" s="290"/>
      <c r="H8" s="290"/>
      <c r="I8" s="290"/>
      <c r="J8" s="290"/>
      <c r="K8" s="290"/>
      <c r="L8" s="290"/>
      <c r="M8" s="290"/>
      <c r="N8" s="290"/>
      <c r="O8" s="290"/>
      <c r="P8" s="290"/>
      <c r="Q8" s="290"/>
      <c r="R8" s="290"/>
      <c r="S8" s="290"/>
      <c r="T8" s="290"/>
      <c r="U8" s="290"/>
      <c r="V8" s="290"/>
      <c r="W8" s="290"/>
      <c r="X8" s="290"/>
      <c r="Y8" s="362"/>
      <c r="Z8" s="384"/>
    </row>
    <row r="9" spans="2:28">
      <c r="B9" s="292"/>
      <c r="C9" s="309" t="s">
        <v>7</v>
      </c>
      <c r="D9" s="526"/>
      <c r="E9" s="292"/>
      <c r="F9" s="372" t="s">
        <v>893</v>
      </c>
      <c r="G9" s="371"/>
      <c r="H9" s="293"/>
      <c r="I9" s="312" t="s">
        <v>12</v>
      </c>
      <c r="J9" s="293"/>
      <c r="K9" s="292"/>
      <c r="L9" s="372" t="s">
        <v>891</v>
      </c>
      <c r="M9" s="371"/>
      <c r="N9" s="371"/>
      <c r="O9" s="371"/>
      <c r="P9" s="372" t="s">
        <v>892</v>
      </c>
      <c r="Q9" s="374"/>
      <c r="R9" s="293"/>
      <c r="S9" s="293"/>
      <c r="T9" s="293"/>
      <c r="U9" s="312" t="s">
        <v>13</v>
      </c>
      <c r="V9" s="293"/>
      <c r="W9" s="293"/>
      <c r="X9" s="293"/>
      <c r="Y9" s="362"/>
      <c r="Z9" s="384"/>
    </row>
    <row r="10" spans="2:28">
      <c r="B10" s="292"/>
      <c r="C10" s="345"/>
      <c r="D10" s="371"/>
      <c r="E10" s="292"/>
      <c r="F10" s="372" t="s">
        <v>14</v>
      </c>
      <c r="G10" s="371"/>
      <c r="H10" s="372" t="s">
        <v>15</v>
      </c>
      <c r="I10" s="371"/>
      <c r="J10" s="372" t="s">
        <v>16</v>
      </c>
      <c r="K10" s="292"/>
      <c r="L10" s="372" t="s">
        <v>911</v>
      </c>
      <c r="M10" s="371"/>
      <c r="N10" s="372" t="s">
        <v>8</v>
      </c>
      <c r="O10" s="371"/>
      <c r="P10" s="372" t="s">
        <v>17</v>
      </c>
      <c r="Q10" s="371"/>
      <c r="R10" s="372" t="s">
        <v>18</v>
      </c>
      <c r="S10" s="371"/>
      <c r="T10" s="372" t="s">
        <v>19</v>
      </c>
      <c r="U10" s="371"/>
      <c r="V10" s="372" t="s">
        <v>20</v>
      </c>
      <c r="W10" s="385"/>
      <c r="X10" s="309" t="s">
        <v>21</v>
      </c>
      <c r="Y10" s="362"/>
      <c r="Z10" s="384"/>
    </row>
    <row r="11" spans="2:28">
      <c r="B11" s="292"/>
      <c r="C11" s="525" t="s">
        <v>906</v>
      </c>
      <c r="D11" s="386"/>
      <c r="E11" s="292"/>
      <c r="F11" s="372" t="s">
        <v>22</v>
      </c>
      <c r="G11" s="371"/>
      <c r="H11" s="372" t="s">
        <v>23</v>
      </c>
      <c r="I11" s="371"/>
      <c r="J11" s="371" t="s">
        <v>24</v>
      </c>
      <c r="K11" s="292"/>
      <c r="L11" s="372" t="s">
        <v>25</v>
      </c>
      <c r="M11" s="371"/>
      <c r="N11" s="372" t="s">
        <v>911</v>
      </c>
      <c r="O11" s="371"/>
      <c r="P11" s="372" t="s">
        <v>26</v>
      </c>
      <c r="Q11" s="374"/>
      <c r="R11" s="372" t="s">
        <v>558</v>
      </c>
      <c r="S11" s="371"/>
      <c r="T11" s="372" t="s">
        <v>27</v>
      </c>
      <c r="U11" s="371"/>
      <c r="V11" s="372" t="s">
        <v>28</v>
      </c>
      <c r="W11" s="385"/>
      <c r="X11" s="309" t="s">
        <v>557</v>
      </c>
      <c r="Y11" s="362"/>
      <c r="Z11" s="384"/>
    </row>
    <row r="12" spans="2:28">
      <c r="B12" s="292"/>
      <c r="D12" s="292"/>
      <c r="E12" s="292"/>
      <c r="F12" s="371"/>
      <c r="G12" s="371"/>
      <c r="H12" s="372">
        <f>Current</f>
        <v>2016</v>
      </c>
      <c r="I12" s="371"/>
      <c r="J12" s="371"/>
      <c r="K12" s="292"/>
      <c r="L12" s="372" t="s">
        <v>29</v>
      </c>
      <c r="M12" s="371"/>
      <c r="N12" s="372" t="s">
        <v>503</v>
      </c>
      <c r="O12" s="371"/>
      <c r="P12" s="372" t="s">
        <v>30</v>
      </c>
      <c r="Q12" s="374"/>
      <c r="R12" s="371"/>
      <c r="S12" s="371"/>
      <c r="T12" s="372" t="s">
        <v>31</v>
      </c>
      <c r="U12" s="371"/>
      <c r="V12" s="371"/>
      <c r="W12" s="385"/>
      <c r="X12" s="345"/>
      <c r="Y12" s="362"/>
      <c r="Z12" s="384"/>
    </row>
    <row r="13" spans="2:28" ht="3" customHeight="1">
      <c r="B13" s="292"/>
      <c r="C13" s="290"/>
      <c r="D13" s="308"/>
      <c r="E13" s="308"/>
      <c r="F13" s="308"/>
      <c r="G13" s="308"/>
      <c r="H13" s="308"/>
      <c r="I13" s="308"/>
      <c r="J13" s="308"/>
      <c r="K13" s="308"/>
      <c r="L13" s="308"/>
      <c r="M13" s="308"/>
      <c r="N13" s="308"/>
      <c r="O13" s="308"/>
      <c r="P13" s="308"/>
      <c r="Q13" s="308"/>
      <c r="R13" s="308"/>
      <c r="S13" s="308"/>
      <c r="T13" s="308"/>
      <c r="U13" s="308"/>
      <c r="V13" s="308"/>
      <c r="W13" s="308"/>
      <c r="X13" s="290"/>
      <c r="Y13" s="362"/>
      <c r="Z13" s="384"/>
    </row>
    <row r="14" spans="2:28" ht="18" customHeight="1">
      <c r="B14" s="292"/>
      <c r="C14" s="737" t="s">
        <v>1464</v>
      </c>
      <c r="D14" s="527"/>
      <c r="E14" s="308"/>
      <c r="F14" s="740">
        <v>1000000</v>
      </c>
      <c r="G14" s="450"/>
      <c r="H14" s="740"/>
      <c r="I14" s="450"/>
      <c r="J14" s="450"/>
      <c r="K14" s="450"/>
      <c r="L14" s="450">
        <v>1000000</v>
      </c>
      <c r="M14" s="450"/>
      <c r="N14" s="450"/>
      <c r="O14" s="450"/>
      <c r="P14" s="450"/>
      <c r="Q14" s="450"/>
      <c r="R14" s="1138" t="s">
        <v>87</v>
      </c>
      <c r="S14" s="450"/>
      <c r="T14" s="450"/>
      <c r="U14" s="450"/>
      <c r="V14" s="450"/>
      <c r="W14" s="450"/>
      <c r="X14" s="450"/>
      <c r="Y14" s="362"/>
      <c r="Z14" s="384"/>
      <c r="AB14" s="296"/>
    </row>
    <row r="15" spans="2:28" ht="18" customHeight="1">
      <c r="B15" s="292"/>
      <c r="C15" s="737"/>
      <c r="D15" s="527"/>
      <c r="E15" s="308"/>
      <c r="F15" s="740"/>
      <c r="G15" s="450"/>
      <c r="H15" s="740"/>
      <c r="I15" s="450"/>
      <c r="J15" s="450"/>
      <c r="K15" s="450"/>
      <c r="L15" s="450"/>
      <c r="M15" s="450"/>
      <c r="N15" s="450"/>
      <c r="O15" s="450"/>
      <c r="P15" s="450"/>
      <c r="Q15" s="450"/>
      <c r="R15" s="450"/>
      <c r="S15" s="450"/>
      <c r="T15" s="450"/>
      <c r="U15" s="450"/>
      <c r="V15" s="450"/>
      <c r="W15" s="450"/>
      <c r="X15" s="450"/>
      <c r="Y15" s="362"/>
      <c r="Z15" s="384"/>
      <c r="AB15" s="296"/>
    </row>
    <row r="16" spans="2:28" ht="18" customHeight="1">
      <c r="B16" s="292"/>
      <c r="C16" s="737" t="s">
        <v>1457</v>
      </c>
      <c r="D16" s="527"/>
      <c r="E16" s="308"/>
      <c r="F16" s="740">
        <v>70000</v>
      </c>
      <c r="G16" s="450"/>
      <c r="H16" s="740"/>
      <c r="I16" s="450"/>
      <c r="J16" s="450"/>
      <c r="K16" s="450"/>
      <c r="L16" s="450">
        <v>70000</v>
      </c>
      <c r="M16" s="450"/>
      <c r="N16" s="450"/>
      <c r="O16" s="450"/>
      <c r="P16" s="450"/>
      <c r="Q16" s="450"/>
      <c r="R16" s="1138" t="s">
        <v>87</v>
      </c>
      <c r="S16" s="450"/>
      <c r="T16" s="450"/>
      <c r="U16" s="450"/>
      <c r="V16" s="450"/>
      <c r="W16" s="450"/>
      <c r="X16" s="450"/>
      <c r="Y16" s="362"/>
      <c r="Z16" s="384"/>
      <c r="AB16" s="296"/>
    </row>
    <row r="17" spans="2:28" ht="18" customHeight="1">
      <c r="B17" s="292"/>
      <c r="C17" s="737"/>
      <c r="D17" s="295"/>
      <c r="E17" s="308"/>
      <c r="F17" s="740"/>
      <c r="G17" s="450"/>
      <c r="H17" s="740"/>
      <c r="I17" s="450"/>
      <c r="J17" s="450"/>
      <c r="K17" s="450"/>
      <c r="L17" s="450"/>
      <c r="M17" s="450"/>
      <c r="N17" s="450"/>
      <c r="O17" s="450"/>
      <c r="P17" s="450"/>
      <c r="Q17" s="450"/>
      <c r="R17" s="450"/>
      <c r="S17" s="450"/>
      <c r="T17" s="450"/>
      <c r="U17" s="450"/>
      <c r="V17" s="450"/>
      <c r="W17" s="450"/>
      <c r="X17" s="450"/>
      <c r="Y17" s="362"/>
      <c r="Z17" s="384"/>
      <c r="AB17" s="296"/>
    </row>
    <row r="18" spans="2:28" ht="18" customHeight="1">
      <c r="B18" s="292"/>
      <c r="C18" s="737" t="s">
        <v>87</v>
      </c>
      <c r="D18" s="527"/>
      <c r="E18" s="308"/>
      <c r="F18" s="740" t="s">
        <v>87</v>
      </c>
      <c r="G18" s="450"/>
      <c r="H18" s="740"/>
      <c r="I18" s="450"/>
      <c r="J18" s="450"/>
      <c r="K18" s="450"/>
      <c r="L18" s="1138" t="s">
        <v>87</v>
      </c>
      <c r="M18" s="450"/>
      <c r="N18" s="450"/>
      <c r="O18" s="450"/>
      <c r="P18" s="450"/>
      <c r="Q18" s="450"/>
      <c r="R18" s="1138" t="s">
        <v>87</v>
      </c>
      <c r="S18" s="450"/>
      <c r="T18" s="450"/>
      <c r="U18" s="450"/>
      <c r="V18" s="450"/>
      <c r="W18" s="450"/>
      <c r="X18" s="450"/>
      <c r="Y18" s="362"/>
      <c r="Z18" s="384"/>
      <c r="AB18" s="296"/>
    </row>
    <row r="19" spans="2:28" ht="18" customHeight="1">
      <c r="B19" s="292"/>
      <c r="C19" s="737"/>
      <c r="D19" s="527"/>
      <c r="E19" s="308"/>
      <c r="F19" s="740"/>
      <c r="G19" s="450"/>
      <c r="H19" s="740"/>
      <c r="I19" s="450"/>
      <c r="J19" s="450"/>
      <c r="K19" s="450"/>
      <c r="L19" s="450"/>
      <c r="M19" s="450"/>
      <c r="N19" s="450"/>
      <c r="O19" s="450"/>
      <c r="P19" s="450"/>
      <c r="Q19" s="450"/>
      <c r="R19" s="450"/>
      <c r="S19" s="450"/>
      <c r="T19" s="450"/>
      <c r="U19" s="450"/>
      <c r="V19" s="450"/>
      <c r="W19" s="450"/>
      <c r="X19" s="450"/>
      <c r="Y19" s="362"/>
      <c r="Z19" s="384"/>
      <c r="AB19" s="296"/>
    </row>
    <row r="20" spans="2:28" ht="18" customHeight="1">
      <c r="B20" s="292"/>
      <c r="C20" s="737" t="s">
        <v>87</v>
      </c>
      <c r="D20" s="528"/>
      <c r="E20" s="308"/>
      <c r="F20" s="740"/>
      <c r="G20" s="450"/>
      <c r="H20" s="740"/>
      <c r="I20" s="450"/>
      <c r="J20" s="450"/>
      <c r="K20" s="450"/>
      <c r="L20" s="450"/>
      <c r="M20" s="450"/>
      <c r="N20" s="450"/>
      <c r="O20" s="450"/>
      <c r="P20" s="450"/>
      <c r="Q20" s="450"/>
      <c r="R20" s="450"/>
      <c r="S20" s="450"/>
      <c r="T20" s="450"/>
      <c r="U20" s="450"/>
      <c r="V20" s="450"/>
      <c r="W20" s="450"/>
      <c r="X20" s="450"/>
      <c r="Y20" s="362"/>
      <c r="Z20" s="384"/>
      <c r="AB20" s="296"/>
    </row>
    <row r="21" spans="2:28" ht="18" customHeight="1">
      <c r="B21" s="292"/>
      <c r="C21" s="922" t="s">
        <v>87</v>
      </c>
      <c r="D21" s="528"/>
      <c r="E21" s="308"/>
      <c r="F21" s="740" t="s">
        <v>87</v>
      </c>
      <c r="G21" s="450"/>
      <c r="H21" s="740"/>
      <c r="I21" s="450"/>
      <c r="J21" s="450"/>
      <c r="K21" s="450"/>
      <c r="L21" s="1138" t="s">
        <v>87</v>
      </c>
      <c r="M21" s="450"/>
      <c r="N21" s="450"/>
      <c r="O21" s="450"/>
      <c r="P21" s="450"/>
      <c r="Q21" s="450"/>
      <c r="R21" s="1138" t="s">
        <v>87</v>
      </c>
      <c r="S21" s="450"/>
      <c r="T21" s="450"/>
      <c r="U21" s="450"/>
      <c r="V21" s="450"/>
      <c r="W21" s="450"/>
      <c r="X21" s="450"/>
      <c r="Y21" s="362"/>
      <c r="Z21" s="384"/>
      <c r="AB21" s="296"/>
    </row>
    <row r="22" spans="2:28" ht="18" customHeight="1">
      <c r="B22" s="292"/>
      <c r="C22" s="737"/>
      <c r="D22" s="528"/>
      <c r="E22" s="308"/>
      <c r="F22" s="740"/>
      <c r="G22" s="450"/>
      <c r="H22" s="740"/>
      <c r="I22" s="450"/>
      <c r="J22" s="450"/>
      <c r="K22" s="450"/>
      <c r="L22" s="450"/>
      <c r="M22" s="450"/>
      <c r="N22" s="450"/>
      <c r="O22" s="450"/>
      <c r="P22" s="450"/>
      <c r="Q22" s="450"/>
      <c r="R22" s="450"/>
      <c r="S22" s="450"/>
      <c r="T22" s="450"/>
      <c r="U22" s="450"/>
      <c r="V22" s="450"/>
      <c r="W22" s="450"/>
      <c r="X22" s="450"/>
      <c r="Y22" s="362"/>
      <c r="Z22" s="384"/>
      <c r="AB22" s="296"/>
    </row>
    <row r="23" spans="2:28" ht="18" customHeight="1">
      <c r="B23" s="292"/>
      <c r="C23" s="737"/>
      <c r="D23" s="528"/>
      <c r="E23" s="308"/>
      <c r="F23" s="740"/>
      <c r="G23" s="450"/>
      <c r="H23" s="740"/>
      <c r="I23" s="450"/>
      <c r="J23" s="450"/>
      <c r="K23" s="450"/>
      <c r="L23" s="450"/>
      <c r="M23" s="450"/>
      <c r="N23" s="450"/>
      <c r="O23" s="450"/>
      <c r="P23" s="450"/>
      <c r="Q23" s="450"/>
      <c r="R23" s="450"/>
      <c r="S23" s="450"/>
      <c r="T23" s="450"/>
      <c r="U23" s="450"/>
      <c r="V23" s="450"/>
      <c r="W23" s="450"/>
      <c r="X23" s="450"/>
      <c r="Y23" s="362"/>
      <c r="Z23" s="384"/>
      <c r="AB23" s="296"/>
    </row>
    <row r="24" spans="2:28" ht="18" customHeight="1">
      <c r="B24" s="292"/>
      <c r="C24" s="737"/>
      <c r="D24" s="528"/>
      <c r="E24" s="308"/>
      <c r="F24" s="741"/>
      <c r="G24" s="450"/>
      <c r="H24" s="740"/>
      <c r="I24" s="450"/>
      <c r="J24" s="450"/>
      <c r="K24" s="450"/>
      <c r="L24" s="450"/>
      <c r="M24" s="450"/>
      <c r="N24" s="450"/>
      <c r="O24" s="450"/>
      <c r="P24" s="450"/>
      <c r="Q24" s="450"/>
      <c r="R24" s="450"/>
      <c r="S24" s="450"/>
      <c r="T24" s="450"/>
      <c r="U24" s="450"/>
      <c r="V24" s="450"/>
      <c r="W24" s="450"/>
      <c r="X24" s="450"/>
      <c r="Y24" s="362"/>
      <c r="Z24" s="384"/>
      <c r="AB24" s="296"/>
    </row>
    <row r="25" spans="2:28" ht="18" customHeight="1">
      <c r="B25" s="292"/>
      <c r="C25" s="737"/>
      <c r="D25" s="528"/>
      <c r="E25" s="308"/>
      <c r="F25" s="740"/>
      <c r="G25" s="450"/>
      <c r="H25" s="740"/>
      <c r="I25" s="450"/>
      <c r="J25" s="450"/>
      <c r="K25" s="450"/>
      <c r="L25" s="450"/>
      <c r="M25" s="450"/>
      <c r="N25" s="450"/>
      <c r="O25" s="450"/>
      <c r="P25" s="450"/>
      <c r="Q25" s="450"/>
      <c r="R25" s="450"/>
      <c r="S25" s="450"/>
      <c r="T25" s="450"/>
      <c r="U25" s="450"/>
      <c r="V25" s="450"/>
      <c r="W25" s="450"/>
      <c r="X25" s="450"/>
      <c r="Y25" s="362"/>
      <c r="Z25" s="384"/>
      <c r="AB25" s="296"/>
    </row>
    <row r="26" spans="2:28" ht="18" customHeight="1">
      <c r="B26" s="292"/>
      <c r="C26" s="737"/>
      <c r="D26" s="528"/>
      <c r="E26" s="308"/>
      <c r="F26" s="740"/>
      <c r="G26" s="450"/>
      <c r="H26" s="740"/>
      <c r="I26" s="450"/>
      <c r="J26" s="450"/>
      <c r="K26" s="450"/>
      <c r="L26" s="450"/>
      <c r="M26" s="450"/>
      <c r="N26" s="450"/>
      <c r="O26" s="450"/>
      <c r="P26" s="450"/>
      <c r="Q26" s="450"/>
      <c r="R26" s="450"/>
      <c r="S26" s="450"/>
      <c r="T26" s="450"/>
      <c r="U26" s="450"/>
      <c r="V26" s="450"/>
      <c r="W26" s="450"/>
      <c r="X26" s="450"/>
      <c r="Y26" s="362"/>
      <c r="Z26" s="384"/>
      <c r="AB26" s="296"/>
    </row>
    <row r="27" spans="2:28" ht="18" customHeight="1">
      <c r="B27" s="292"/>
      <c r="C27" s="737"/>
      <c r="D27" s="528"/>
      <c r="E27" s="308"/>
      <c r="F27" s="740"/>
      <c r="G27" s="450"/>
      <c r="H27" s="740"/>
      <c r="I27" s="450"/>
      <c r="J27" s="450"/>
      <c r="K27" s="450"/>
      <c r="L27" s="450"/>
      <c r="M27" s="450"/>
      <c r="N27" s="450"/>
      <c r="O27" s="450"/>
      <c r="P27" s="450"/>
      <c r="Q27" s="450"/>
      <c r="R27" s="450"/>
      <c r="S27" s="450"/>
      <c r="T27" s="450"/>
      <c r="U27" s="450"/>
      <c r="V27" s="450"/>
      <c r="W27" s="450"/>
      <c r="X27" s="450"/>
      <c r="Y27" s="362"/>
      <c r="Z27" s="384"/>
      <c r="AB27" s="296"/>
    </row>
    <row r="28" spans="2:28" ht="18" customHeight="1">
      <c r="B28" s="292"/>
      <c r="C28" s="737"/>
      <c r="D28" s="528"/>
      <c r="E28" s="308"/>
      <c r="F28" s="740"/>
      <c r="G28" s="450"/>
      <c r="H28" s="740"/>
      <c r="I28" s="450"/>
      <c r="J28" s="450"/>
      <c r="K28" s="450"/>
      <c r="L28" s="450"/>
      <c r="M28" s="450"/>
      <c r="N28" s="450"/>
      <c r="O28" s="450"/>
      <c r="P28" s="450"/>
      <c r="Q28" s="450"/>
      <c r="R28" s="450"/>
      <c r="S28" s="450"/>
      <c r="T28" s="450"/>
      <c r="U28" s="450"/>
      <c r="V28" s="450"/>
      <c r="W28" s="450"/>
      <c r="X28" s="450"/>
      <c r="Y28" s="362"/>
      <c r="Z28" s="384"/>
      <c r="AB28" s="296"/>
    </row>
    <row r="29" spans="2:28" ht="18" customHeight="1">
      <c r="B29" s="292"/>
      <c r="C29" s="737"/>
      <c r="D29" s="528"/>
      <c r="E29" s="308"/>
      <c r="F29" s="740"/>
      <c r="G29" s="450"/>
      <c r="H29" s="740"/>
      <c r="I29" s="450"/>
      <c r="J29" s="450"/>
      <c r="K29" s="450"/>
      <c r="L29" s="450"/>
      <c r="M29" s="450"/>
      <c r="N29" s="450"/>
      <c r="O29" s="450"/>
      <c r="P29" s="450"/>
      <c r="Q29" s="450"/>
      <c r="R29" s="450"/>
      <c r="S29" s="450"/>
      <c r="T29" s="450"/>
      <c r="U29" s="450"/>
      <c r="V29" s="450"/>
      <c r="W29" s="450"/>
      <c r="X29" s="450"/>
      <c r="Y29" s="362"/>
      <c r="Z29" s="384"/>
      <c r="AB29" s="296"/>
    </row>
    <row r="30" spans="2:28" ht="18" customHeight="1">
      <c r="B30" s="292"/>
      <c r="C30" s="742"/>
      <c r="D30" s="528"/>
      <c r="E30" s="308"/>
      <c r="F30" s="741"/>
      <c r="G30" s="450"/>
      <c r="H30" s="740"/>
      <c r="I30" s="450"/>
      <c r="J30" s="450"/>
      <c r="K30" s="450"/>
      <c r="L30" s="450"/>
      <c r="M30" s="450"/>
      <c r="N30" s="450"/>
      <c r="O30" s="450"/>
      <c r="P30" s="450"/>
      <c r="Q30" s="450"/>
      <c r="R30" s="450"/>
      <c r="S30" s="450"/>
      <c r="T30" s="450"/>
      <c r="U30" s="450"/>
      <c r="V30" s="450"/>
      <c r="W30" s="450"/>
      <c r="X30" s="450"/>
      <c r="Y30" s="362"/>
      <c r="Z30" s="384"/>
      <c r="AB30" s="296"/>
    </row>
    <row r="31" spans="2:28" ht="18" customHeight="1">
      <c r="B31" s="292"/>
      <c r="C31" s="345" t="s">
        <v>921</v>
      </c>
      <c r="D31" s="529" t="s">
        <v>363</v>
      </c>
      <c r="E31" s="308"/>
      <c r="F31" s="450">
        <f>SUM(F14:F30)</f>
        <v>1070000</v>
      </c>
      <c r="G31" s="450"/>
      <c r="H31" s="450">
        <f>SUM(H14:H30)</f>
        <v>0</v>
      </c>
      <c r="I31" s="450"/>
      <c r="J31" s="450">
        <f>SUM(J14:J30)</f>
        <v>0</v>
      </c>
      <c r="K31" s="450"/>
      <c r="L31" s="450">
        <f>SUM(L14:L30)</f>
        <v>1070000</v>
      </c>
      <c r="M31" s="450"/>
      <c r="N31" s="450">
        <f>SUM(N14:N30)</f>
        <v>0</v>
      </c>
      <c r="O31" s="450"/>
      <c r="P31" s="450">
        <f>SUM(P14:P30)</f>
        <v>0</v>
      </c>
      <c r="Q31" s="450"/>
      <c r="R31" s="450">
        <f>SUM(R14:R30)</f>
        <v>0</v>
      </c>
      <c r="S31" s="450"/>
      <c r="T31" s="450">
        <f>SUM(T14:T30)</f>
        <v>0</v>
      </c>
      <c r="U31" s="450"/>
      <c r="V31" s="450">
        <f>SUM(V14:V30)</f>
        <v>0</v>
      </c>
      <c r="W31" s="450"/>
      <c r="X31" s="450">
        <f>SUM(X14:X30)</f>
        <v>0</v>
      </c>
      <c r="Y31" s="362"/>
      <c r="Z31" s="384"/>
      <c r="AB31" s="296"/>
    </row>
    <row r="32" spans="2:28" ht="3" customHeight="1">
      <c r="B32" s="292"/>
      <c r="C32" s="290"/>
      <c r="D32" s="290"/>
      <c r="E32" s="290"/>
      <c r="F32" s="290"/>
      <c r="G32" s="290"/>
      <c r="H32" s="290"/>
      <c r="I32" s="290"/>
      <c r="J32" s="290"/>
      <c r="K32" s="290"/>
      <c r="L32" s="290"/>
      <c r="M32" s="290"/>
      <c r="N32" s="290"/>
      <c r="O32" s="290"/>
      <c r="P32" s="290"/>
      <c r="Q32" s="290"/>
      <c r="R32" s="290"/>
      <c r="S32" s="290"/>
      <c r="T32" s="290"/>
      <c r="U32" s="290"/>
      <c r="V32" s="290"/>
      <c r="W32" s="290"/>
      <c r="X32" s="290"/>
      <c r="Y32" s="292"/>
      <c r="AB32" s="296"/>
    </row>
    <row r="34" spans="3:27" ht="15">
      <c r="C34" s="377"/>
      <c r="D34" s="377"/>
      <c r="F34" s="377" t="s">
        <v>32</v>
      </c>
      <c r="G34" s="322"/>
      <c r="H34" s="322"/>
      <c r="I34" s="322"/>
      <c r="J34" s="322"/>
      <c r="K34" s="322"/>
      <c r="L34" s="322"/>
      <c r="M34" s="322"/>
      <c r="N34" s="322"/>
      <c r="O34" s="322"/>
      <c r="P34" s="322"/>
      <c r="Q34" s="322"/>
      <c r="R34" s="322"/>
      <c r="S34" s="322"/>
      <c r="T34" s="322"/>
      <c r="U34" s="322"/>
      <c r="V34" s="322"/>
      <c r="X34" s="377" t="s">
        <v>33</v>
      </c>
    </row>
    <row r="35" spans="3:27" ht="15">
      <c r="C35" s="377"/>
      <c r="D35" s="377"/>
    </row>
    <row r="39" spans="3:27">
      <c r="F39" s="296"/>
      <c r="L39" s="296">
        <v>0</v>
      </c>
    </row>
    <row r="40" spans="3:27">
      <c r="R40" s="296">
        <v>0</v>
      </c>
    </row>
    <row r="41" spans="3:27">
      <c r="X41" s="1252">
        <f>SUM(H31:T31)</f>
        <v>1070000</v>
      </c>
      <c r="Y41" s="1252"/>
      <c r="Z41" s="1252"/>
      <c r="AA41" s="1252"/>
    </row>
  </sheetData>
  <mergeCells count="1">
    <mergeCell ref="X41:AA41"/>
  </mergeCells>
  <phoneticPr fontId="27" type="noConversion"/>
  <pageMargins left="0.5" right="0.30299999999999999" top="0.5" bottom="0.55000000000000004" header="0.5" footer="0.5"/>
  <pageSetup paperSize="5" scale="94"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1:O39"/>
  <sheetViews>
    <sheetView topLeftCell="F1" workbookViewId="0">
      <selection activeCell="M29" sqref="M29"/>
    </sheetView>
  </sheetViews>
  <sheetFormatPr defaultColWidth="9.77734375" defaultRowHeight="15"/>
  <cols>
    <col min="1" max="1" width="3.77734375" customWidth="1"/>
    <col min="2" max="2" width="6.77734375" customWidth="1"/>
    <col min="3" max="3" width="3.77734375" customWidth="1"/>
    <col min="4" max="4" width="25.77734375" customWidth="1"/>
    <col min="5" max="5" width="35.77734375" customWidth="1"/>
    <col min="6" max="6" width="5.77734375" customWidth="1"/>
    <col min="7" max="7" width="23.77734375" customWidth="1"/>
    <col min="8" max="8" width="5.77734375" customWidth="1"/>
    <col min="9" max="9" width="13.77734375" customWidth="1"/>
    <col min="12" max="12" width="2.77734375" customWidth="1"/>
    <col min="13" max="13" width="14.77734375" customWidth="1"/>
  </cols>
  <sheetData>
    <row r="1" spans="2:11" ht="1.9" customHeight="1"/>
    <row r="2" spans="2:11" ht="15.75">
      <c r="F2" s="586" t="s">
        <v>367</v>
      </c>
      <c r="H2" s="587">
        <v>2016</v>
      </c>
    </row>
    <row r="3" spans="2:11" ht="15.75">
      <c r="F3" s="125" t="s">
        <v>562</v>
      </c>
    </row>
    <row r="4" spans="2:11" ht="15.75">
      <c r="F4" s="53"/>
    </row>
    <row r="5" spans="2:11" ht="15.75">
      <c r="F5" s="125" t="s">
        <v>563</v>
      </c>
    </row>
    <row r="7" spans="2:11" ht="12" customHeight="1">
      <c r="B7" s="96" t="s">
        <v>1311</v>
      </c>
      <c r="C7" s="96"/>
      <c r="D7" s="96"/>
      <c r="E7" s="96"/>
      <c r="F7" s="96"/>
      <c r="G7" s="96"/>
      <c r="H7" s="96"/>
      <c r="I7" s="96"/>
      <c r="J7" s="96"/>
      <c r="K7" s="97"/>
    </row>
    <row r="8" spans="2:11" ht="12" customHeight="1">
      <c r="B8" s="96" t="s">
        <v>1312</v>
      </c>
      <c r="C8" s="96"/>
      <c r="D8" s="96"/>
      <c r="E8" s="96"/>
      <c r="F8" s="96"/>
      <c r="G8" s="96"/>
      <c r="H8" s="96"/>
      <c r="I8" s="96"/>
      <c r="J8" s="96"/>
      <c r="K8" s="97"/>
    </row>
    <row r="9" spans="2:11" ht="12" customHeight="1">
      <c r="B9" s="96" t="s">
        <v>515</v>
      </c>
      <c r="C9" s="96"/>
      <c r="D9" s="96"/>
      <c r="E9" s="96"/>
      <c r="F9" s="96"/>
      <c r="G9" s="96"/>
      <c r="H9" s="96"/>
      <c r="I9" s="96"/>
      <c r="J9" s="96"/>
      <c r="K9" s="97"/>
    </row>
    <row r="10" spans="2:11" ht="6" customHeight="1">
      <c r="B10" s="98"/>
      <c r="C10" s="98"/>
      <c r="D10" s="98"/>
      <c r="E10" s="98"/>
      <c r="F10" s="98"/>
      <c r="G10" s="98"/>
      <c r="H10" s="98"/>
      <c r="I10" s="98"/>
      <c r="J10" s="98"/>
      <c r="K10" s="63"/>
    </row>
    <row r="11" spans="2:11">
      <c r="B11" s="98"/>
      <c r="C11" s="98" t="s">
        <v>516</v>
      </c>
      <c r="D11" s="767">
        <f>M29</f>
        <v>14684869</v>
      </c>
      <c r="E11" s="98" t="s">
        <v>517</v>
      </c>
      <c r="F11" s="98"/>
      <c r="G11" s="98"/>
      <c r="H11" s="98"/>
      <c r="I11" s="98"/>
      <c r="J11" s="98"/>
      <c r="K11" s="63"/>
    </row>
    <row r="12" spans="2:11" ht="15.75">
      <c r="B12" s="98"/>
      <c r="C12" s="98" t="s">
        <v>518</v>
      </c>
      <c r="D12" s="751">
        <f>M33</f>
        <v>0</v>
      </c>
      <c r="E12" s="98" t="s">
        <v>519</v>
      </c>
      <c r="F12" s="98"/>
      <c r="G12" s="98"/>
      <c r="H12" s="98"/>
      <c r="I12" s="98"/>
      <c r="J12" s="98"/>
      <c r="K12" s="63"/>
    </row>
    <row r="13" spans="2:11" ht="15.75">
      <c r="B13" s="98"/>
      <c r="C13" s="98" t="s">
        <v>520</v>
      </c>
      <c r="D13" s="749">
        <f>M35</f>
        <v>0</v>
      </c>
      <c r="E13" s="98" t="s">
        <v>521</v>
      </c>
      <c r="F13" s="98"/>
      <c r="G13" s="98"/>
      <c r="H13" s="98"/>
      <c r="I13" s="98"/>
      <c r="J13" s="98"/>
      <c r="K13" s="63"/>
    </row>
    <row r="14" spans="2:11" ht="15.75">
      <c r="B14" s="98"/>
      <c r="C14" s="98"/>
      <c r="D14" s="753"/>
      <c r="E14" s="600" t="s">
        <v>925</v>
      </c>
      <c r="F14" s="98"/>
      <c r="G14" s="98"/>
      <c r="H14" s="98"/>
      <c r="I14" s="98"/>
      <c r="J14" s="98"/>
      <c r="K14" s="63"/>
    </row>
    <row r="15" spans="2:11" ht="15.75">
      <c r="B15" s="98"/>
      <c r="C15" s="98"/>
      <c r="D15" s="753"/>
      <c r="E15" s="98" t="s">
        <v>522</v>
      </c>
      <c r="F15" s="98"/>
      <c r="G15" s="98"/>
      <c r="H15" s="98"/>
      <c r="I15" s="98"/>
      <c r="J15" s="98"/>
      <c r="K15" s="63"/>
    </row>
    <row r="16" spans="2:11" ht="25.5" customHeight="1">
      <c r="C16" s="98" t="s">
        <v>742</v>
      </c>
      <c r="D16" s="766">
        <v>0</v>
      </c>
      <c r="E16" s="98" t="s">
        <v>743</v>
      </c>
    </row>
    <row r="17" spans="2:15" ht="25.5" customHeight="1">
      <c r="C17" s="600" t="s">
        <v>926</v>
      </c>
      <c r="D17" s="766">
        <f>M36</f>
        <v>408070</v>
      </c>
      <c r="E17" s="600" t="s">
        <v>927</v>
      </c>
      <c r="K17" s="100"/>
    </row>
    <row r="18" spans="2:15" ht="43.5">
      <c r="C18" s="53" t="s">
        <v>523</v>
      </c>
      <c r="D18" s="53"/>
      <c r="E18" s="53"/>
      <c r="F18" s="53"/>
      <c r="G18" s="53"/>
      <c r="H18" s="53"/>
      <c r="I18" s="53"/>
      <c r="J18" s="53" t="s">
        <v>524</v>
      </c>
      <c r="K18" s="100" t="s">
        <v>525</v>
      </c>
      <c r="O18" t="s">
        <v>928</v>
      </c>
    </row>
    <row r="19" spans="2:15" ht="36" customHeight="1">
      <c r="C19" s="53" t="s">
        <v>526</v>
      </c>
      <c r="D19" s="53"/>
      <c r="E19" s="601" t="s">
        <v>222</v>
      </c>
      <c r="F19" s="602" t="s">
        <v>223</v>
      </c>
      <c r="G19" s="469" t="s">
        <v>87</v>
      </c>
      <c r="I19" s="468"/>
      <c r="J19" s="53"/>
      <c r="K19" s="53"/>
    </row>
    <row r="20" spans="2:15" ht="15.75">
      <c r="C20" s="53"/>
      <c r="D20" s="53"/>
      <c r="E20" s="53"/>
      <c r="F20" s="53"/>
      <c r="G20" s="53"/>
      <c r="H20" s="53"/>
      <c r="I20" s="53"/>
      <c r="J20" s="53" t="s">
        <v>529</v>
      </c>
      <c r="K20" s="468" t="s">
        <v>787</v>
      </c>
    </row>
    <row r="21" spans="2:15" ht="0.95" customHeight="1">
      <c r="C21" s="53"/>
      <c r="D21" s="53"/>
      <c r="E21" s="53"/>
      <c r="F21" s="53"/>
      <c r="G21" s="53"/>
      <c r="H21" s="53"/>
      <c r="I21" s="53"/>
      <c r="J21" s="53"/>
      <c r="K21" s="100"/>
    </row>
    <row r="22" spans="2:15" ht="3" customHeight="1">
      <c r="C22" s="53"/>
      <c r="D22" s="53"/>
      <c r="E22" s="53"/>
      <c r="F22" s="53"/>
      <c r="G22" s="53"/>
      <c r="H22" s="53"/>
      <c r="I22" s="53"/>
      <c r="J22" s="53"/>
      <c r="K22" s="53"/>
    </row>
    <row r="23" spans="2:15" ht="15.75">
      <c r="C23" s="53"/>
      <c r="D23" s="53"/>
      <c r="E23" s="53"/>
      <c r="F23" s="125" t="s">
        <v>569</v>
      </c>
      <c r="G23" s="53"/>
      <c r="H23" s="53"/>
      <c r="I23" s="53"/>
      <c r="J23" s="53"/>
      <c r="K23" s="53"/>
    </row>
    <row r="24" spans="2:15" ht="3" customHeight="1"/>
    <row r="25" spans="2:15" ht="24.95" customHeight="1">
      <c r="B25" s="101" t="s">
        <v>530</v>
      </c>
      <c r="C25" s="101"/>
      <c r="D25" s="101"/>
      <c r="E25" s="101"/>
      <c r="F25" s="101"/>
      <c r="G25" s="101"/>
      <c r="H25" s="101"/>
      <c r="I25" s="101"/>
      <c r="J25" s="101"/>
      <c r="K25" s="101"/>
      <c r="L25" s="101"/>
      <c r="M25" s="57"/>
    </row>
    <row r="26" spans="2:15" ht="24.95" customHeight="1">
      <c r="B26" s="101"/>
      <c r="C26" s="101" t="s">
        <v>531</v>
      </c>
      <c r="D26" s="101"/>
      <c r="E26" s="101"/>
      <c r="F26" s="101"/>
      <c r="G26" s="101"/>
      <c r="H26" s="101"/>
      <c r="I26" s="101"/>
      <c r="J26" s="749"/>
      <c r="K26" s="750" t="s">
        <v>575</v>
      </c>
      <c r="L26" s="751" t="s">
        <v>532</v>
      </c>
      <c r="M26" s="752">
        <f>'11'!C8</f>
        <v>1650000</v>
      </c>
    </row>
    <row r="27" spans="2:15" ht="24.95" customHeight="1">
      <c r="B27" s="101"/>
      <c r="C27" s="101" t="s">
        <v>533</v>
      </c>
      <c r="D27" s="101"/>
      <c r="E27" s="101"/>
      <c r="F27" s="101"/>
      <c r="G27" s="101"/>
      <c r="H27" s="101"/>
      <c r="I27" s="101"/>
      <c r="J27" s="749"/>
      <c r="K27" s="750" t="s">
        <v>295</v>
      </c>
      <c r="L27" s="751" t="s">
        <v>532</v>
      </c>
      <c r="M27" s="752">
        <f>'11'!C22</f>
        <v>5329244</v>
      </c>
    </row>
    <row r="28" spans="2:15" ht="24.95" customHeight="1">
      <c r="B28" s="101"/>
      <c r="C28" s="101" t="s">
        <v>534</v>
      </c>
      <c r="D28" s="101"/>
      <c r="E28" s="101"/>
      <c r="F28" s="101"/>
      <c r="G28" s="101"/>
      <c r="H28" s="101"/>
      <c r="I28" s="101"/>
      <c r="J28" s="749"/>
      <c r="K28" s="750" t="s">
        <v>592</v>
      </c>
      <c r="L28" s="751" t="s">
        <v>532</v>
      </c>
      <c r="M28" s="752">
        <f>'11'!C23</f>
        <v>481000</v>
      </c>
    </row>
    <row r="29" spans="2:15" ht="24.95" customHeight="1">
      <c r="B29" s="101" t="s">
        <v>535</v>
      </c>
      <c r="C29" s="101"/>
      <c r="D29" s="101"/>
      <c r="E29" s="101"/>
      <c r="F29" s="101"/>
      <c r="G29" s="101"/>
      <c r="H29" s="101"/>
      <c r="I29" s="101"/>
      <c r="J29" s="749"/>
      <c r="K29" s="750" t="s">
        <v>593</v>
      </c>
      <c r="L29" s="751" t="s">
        <v>532</v>
      </c>
      <c r="M29" s="752">
        <f>'11'!C26</f>
        <v>14684869</v>
      </c>
    </row>
    <row r="30" spans="2:15" ht="16.5" customHeight="1">
      <c r="B30" s="146" t="s">
        <v>629</v>
      </c>
      <c r="C30" s="66"/>
      <c r="D30" s="66"/>
      <c r="E30" s="66"/>
      <c r="F30" s="66"/>
      <c r="G30" s="66"/>
      <c r="H30" s="66"/>
      <c r="I30" s="102"/>
      <c r="J30" s="753"/>
      <c r="K30" s="754"/>
      <c r="L30" s="755"/>
      <c r="M30" s="682"/>
    </row>
    <row r="31" spans="2:15" ht="19.5" customHeight="1">
      <c r="B31" s="101"/>
      <c r="C31" s="101" t="s">
        <v>536</v>
      </c>
      <c r="D31" s="101"/>
      <c r="E31" s="101"/>
      <c r="F31" s="101"/>
      <c r="G31" s="101"/>
      <c r="H31" s="101"/>
      <c r="I31" s="129" t="s">
        <v>628</v>
      </c>
      <c r="J31" s="749" t="s">
        <v>532</v>
      </c>
      <c r="K31" s="756"/>
      <c r="L31" s="755"/>
      <c r="M31" s="682"/>
    </row>
    <row r="32" spans="2:15" ht="24.95" customHeight="1">
      <c r="B32" s="101"/>
      <c r="C32" s="101" t="s">
        <v>537</v>
      </c>
      <c r="D32" s="101"/>
      <c r="E32" s="101"/>
      <c r="F32" s="101"/>
      <c r="G32" s="101"/>
      <c r="H32" s="101"/>
      <c r="I32" s="129" t="s">
        <v>627</v>
      </c>
      <c r="J32" s="749" t="s">
        <v>532</v>
      </c>
      <c r="K32" s="638"/>
      <c r="L32" s="755"/>
      <c r="M32" s="682"/>
    </row>
    <row r="33" spans="2:13" ht="24.95" customHeight="1">
      <c r="B33" s="101"/>
      <c r="C33" s="101"/>
      <c r="D33" s="101" t="s">
        <v>538</v>
      </c>
      <c r="E33" s="101"/>
      <c r="F33" s="101"/>
      <c r="G33" s="101"/>
      <c r="H33" s="101"/>
      <c r="I33" s="101"/>
      <c r="J33" s="749"/>
      <c r="K33" s="756"/>
      <c r="L33" s="751"/>
      <c r="M33" s="752"/>
    </row>
    <row r="34" spans="2:13" ht="17.25" customHeight="1">
      <c r="B34" s="147" t="s">
        <v>630</v>
      </c>
      <c r="C34" s="96"/>
      <c r="D34" s="96"/>
      <c r="E34" s="96"/>
      <c r="F34" s="96"/>
      <c r="G34" s="96"/>
      <c r="H34" s="96"/>
      <c r="I34" s="96"/>
      <c r="J34" s="757"/>
      <c r="K34" s="758"/>
      <c r="L34" s="755"/>
      <c r="M34" s="682"/>
    </row>
    <row r="35" spans="2:13" ht="18" customHeight="1" thickBot="1">
      <c r="B35" s="99"/>
      <c r="C35" s="99" t="s">
        <v>537</v>
      </c>
      <c r="D35" s="99"/>
      <c r="E35" s="99"/>
      <c r="F35" s="99"/>
      <c r="G35" s="99"/>
      <c r="H35" s="99"/>
      <c r="I35" s="99"/>
      <c r="J35" s="749"/>
      <c r="K35" s="759" t="s">
        <v>627</v>
      </c>
      <c r="L35" s="760" t="s">
        <v>532</v>
      </c>
      <c r="M35" s="761">
        <f>'11'!C27</f>
        <v>0</v>
      </c>
    </row>
    <row r="36" spans="2:13" ht="18" customHeight="1" thickBot="1">
      <c r="B36" s="99" t="s">
        <v>929</v>
      </c>
      <c r="C36" s="99"/>
      <c r="D36" s="99"/>
      <c r="E36" s="99"/>
      <c r="F36" s="99"/>
      <c r="G36" s="99"/>
      <c r="H36" s="99"/>
      <c r="I36" s="99"/>
      <c r="J36" s="749"/>
      <c r="K36" s="759" t="s">
        <v>924</v>
      </c>
      <c r="L36" s="760"/>
      <c r="M36" s="761">
        <f>'11'!C28</f>
        <v>408070</v>
      </c>
    </row>
    <row r="37" spans="2:13" ht="24.95" customHeight="1" thickBot="1">
      <c r="B37" s="55"/>
      <c r="C37" s="55" t="s">
        <v>539</v>
      </c>
      <c r="D37" s="55"/>
      <c r="E37" s="55"/>
      <c r="F37" s="55"/>
      <c r="G37" s="55"/>
      <c r="H37" s="55"/>
      <c r="I37" s="55"/>
      <c r="J37" s="762"/>
      <c r="K37" s="763" t="s">
        <v>298</v>
      </c>
      <c r="L37" s="764" t="s">
        <v>532</v>
      </c>
      <c r="M37" s="765">
        <f>SUM(M26:M36)</f>
        <v>22553183</v>
      </c>
    </row>
    <row r="38" spans="2:13" ht="15.75" thickTop="1"/>
    <row r="39" spans="2:13">
      <c r="F39" s="108" t="s">
        <v>565</v>
      </c>
    </row>
  </sheetData>
  <printOptions horizontalCentered="1" verticalCentered="1"/>
  <pageMargins left="0.33300000000000002" right="0.5" top="0.25" bottom="0.46" header="0.5" footer="0.5"/>
  <pageSetup paperSize="5" scale="81"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28"/>
  <sheetViews>
    <sheetView topLeftCell="E9" workbookViewId="0">
      <selection activeCell="D20" sqref="D20"/>
    </sheetView>
  </sheetViews>
  <sheetFormatPr defaultColWidth="9.77734375" defaultRowHeight="15"/>
  <cols>
    <col min="1" max="1" width="5.77734375" customWidth="1"/>
    <col min="2" max="2" width="3.77734375" customWidth="1"/>
    <col min="3" max="3" width="95.77734375" customWidth="1"/>
    <col min="5" max="5" width="3.77734375" customWidth="1"/>
    <col min="6" max="6" width="16.77734375" customWidth="1"/>
  </cols>
  <sheetData>
    <row r="1" spans="1:6" ht="24.95" customHeight="1">
      <c r="A1" s="53"/>
      <c r="B1" s="53"/>
      <c r="C1" s="125" t="s">
        <v>567</v>
      </c>
      <c r="D1" s="53"/>
      <c r="E1" s="53"/>
    </row>
    <row r="2" spans="1:6" ht="24.95" customHeight="1" thickBot="1">
      <c r="A2" s="55"/>
      <c r="B2" s="55"/>
      <c r="C2" s="55"/>
      <c r="D2" s="55"/>
      <c r="E2" s="55"/>
      <c r="F2" s="55"/>
    </row>
    <row r="3" spans="1:6" ht="24.95" customHeight="1" thickTop="1">
      <c r="A3" s="101" t="s">
        <v>540</v>
      </c>
      <c r="B3" s="101"/>
      <c r="C3" s="101"/>
      <c r="D3" s="129" t="s">
        <v>148</v>
      </c>
      <c r="E3" s="101"/>
      <c r="F3" s="130" t="s">
        <v>541</v>
      </c>
    </row>
    <row r="4" spans="1:6" ht="24.95" customHeight="1">
      <c r="A4" s="53"/>
      <c r="B4" s="101" t="s">
        <v>542</v>
      </c>
      <c r="C4" s="101"/>
      <c r="D4" s="129" t="s">
        <v>148</v>
      </c>
      <c r="E4" s="101"/>
      <c r="F4" s="130" t="s">
        <v>541</v>
      </c>
    </row>
    <row r="5" spans="1:6" ht="24.95" customHeight="1">
      <c r="A5" s="53"/>
      <c r="B5" s="53"/>
      <c r="C5" s="101" t="s">
        <v>543</v>
      </c>
      <c r="D5" s="129" t="s">
        <v>300</v>
      </c>
      <c r="E5" s="101" t="s">
        <v>532</v>
      </c>
      <c r="F5" s="752">
        <f>'17'!D21</f>
        <v>15095092</v>
      </c>
    </row>
    <row r="6" spans="1:6" ht="24.95" customHeight="1">
      <c r="A6" s="53"/>
      <c r="B6" s="53"/>
      <c r="C6" s="101" t="s">
        <v>544</v>
      </c>
      <c r="D6" s="129" t="s">
        <v>303</v>
      </c>
      <c r="E6" s="101" t="s">
        <v>532</v>
      </c>
      <c r="F6" s="752">
        <f>'19'!D22</f>
        <v>1867961</v>
      </c>
    </row>
    <row r="7" spans="1:6" ht="24.95" customHeight="1">
      <c r="A7" s="53"/>
      <c r="B7" s="53"/>
      <c r="C7" s="101" t="s">
        <v>545</v>
      </c>
      <c r="D7" s="129" t="s">
        <v>615</v>
      </c>
      <c r="E7" s="101" t="s">
        <v>532</v>
      </c>
      <c r="F7" s="752">
        <v>0</v>
      </c>
    </row>
    <row r="8" spans="1:6" ht="24.95" customHeight="1">
      <c r="A8" s="53"/>
      <c r="B8" s="101" t="s">
        <v>191</v>
      </c>
      <c r="C8" s="101"/>
      <c r="D8" s="129" t="s">
        <v>148</v>
      </c>
      <c r="E8" s="101"/>
      <c r="F8" s="768" t="s">
        <v>541</v>
      </c>
    </row>
    <row r="9" spans="1:6" ht="24.95" customHeight="1">
      <c r="A9" s="53"/>
      <c r="B9" s="53"/>
      <c r="C9" s="101" t="s">
        <v>546</v>
      </c>
      <c r="D9" s="129" t="s">
        <v>310</v>
      </c>
      <c r="E9" s="101" t="s">
        <v>532</v>
      </c>
      <c r="F9" s="752">
        <f>'25'!D21</f>
        <v>2141246</v>
      </c>
    </row>
    <row r="10" spans="1:6" ht="24.95" customHeight="1">
      <c r="A10" s="53"/>
      <c r="B10" s="53"/>
      <c r="C10" s="101" t="s">
        <v>547</v>
      </c>
      <c r="D10" s="129" t="s">
        <v>314</v>
      </c>
      <c r="E10" s="101" t="s">
        <v>532</v>
      </c>
      <c r="F10" s="752">
        <f>'26a'!D23</f>
        <v>1100000</v>
      </c>
    </row>
    <row r="11" spans="1:6" ht="24.95" customHeight="1">
      <c r="A11" s="53"/>
      <c r="B11" s="53"/>
      <c r="C11" s="101" t="s">
        <v>548</v>
      </c>
      <c r="D11" s="129" t="s">
        <v>317</v>
      </c>
      <c r="E11" s="101" t="s">
        <v>532</v>
      </c>
      <c r="F11" s="752">
        <f>'27'!D23</f>
        <v>1826674</v>
      </c>
    </row>
    <row r="12" spans="1:6" ht="24.95" customHeight="1">
      <c r="A12" s="53"/>
      <c r="B12" s="53"/>
      <c r="C12" s="101" t="s">
        <v>549</v>
      </c>
      <c r="D12" s="129" t="s">
        <v>318</v>
      </c>
      <c r="E12" s="101" t="s">
        <v>532</v>
      </c>
      <c r="F12" s="752">
        <f>'28'!D20</f>
        <v>0</v>
      </c>
    </row>
    <row r="13" spans="1:6" ht="24.95" customHeight="1">
      <c r="A13" s="53"/>
      <c r="B13" s="53"/>
      <c r="C13" s="101" t="s">
        <v>550</v>
      </c>
      <c r="D13" s="129" t="s">
        <v>613</v>
      </c>
      <c r="E13" s="101" t="s">
        <v>532</v>
      </c>
      <c r="F13" s="752">
        <f>'28'!D21</f>
        <v>0</v>
      </c>
    </row>
    <row r="14" spans="1:6" ht="24.95" customHeight="1">
      <c r="A14" s="53"/>
      <c r="B14" s="53"/>
      <c r="C14" s="101" t="s">
        <v>551</v>
      </c>
      <c r="D14" s="129" t="s">
        <v>614</v>
      </c>
      <c r="E14" s="101" t="s">
        <v>532</v>
      </c>
      <c r="F14" s="752">
        <v>0</v>
      </c>
    </row>
    <row r="15" spans="1:6" ht="24.95" customHeight="1">
      <c r="A15" s="53"/>
      <c r="B15" s="53"/>
      <c r="C15" s="101" t="s">
        <v>552</v>
      </c>
      <c r="D15" s="129" t="s">
        <v>615</v>
      </c>
      <c r="E15" s="101" t="s">
        <v>532</v>
      </c>
      <c r="F15" s="752">
        <v>0</v>
      </c>
    </row>
    <row r="16" spans="1:6" ht="24.95" customHeight="1">
      <c r="A16" s="53"/>
      <c r="B16" s="53"/>
      <c r="C16" s="101" t="s">
        <v>553</v>
      </c>
      <c r="D16" s="129" t="s">
        <v>322</v>
      </c>
      <c r="E16" s="101" t="s">
        <v>532</v>
      </c>
      <c r="F16" s="752">
        <v>0</v>
      </c>
    </row>
    <row r="17" spans="1:6" ht="24.95" customHeight="1">
      <c r="A17" s="53"/>
      <c r="B17" s="53"/>
      <c r="C17" s="101" t="s">
        <v>554</v>
      </c>
      <c r="D17" s="129" t="s">
        <v>622</v>
      </c>
      <c r="E17" s="101" t="s">
        <v>532</v>
      </c>
      <c r="F17" s="752">
        <f>'29'!D30</f>
        <v>522210</v>
      </c>
    </row>
    <row r="18" spans="1:6" ht="24.95" customHeight="1">
      <c r="A18" s="101" t="s">
        <v>555</v>
      </c>
      <c r="B18" s="101"/>
      <c r="C18" s="101"/>
      <c r="D18" s="129" t="s">
        <v>628</v>
      </c>
      <c r="E18" s="101" t="s">
        <v>532</v>
      </c>
      <c r="F18" s="752"/>
    </row>
    <row r="19" spans="1:6" ht="24.95" customHeight="1" thickBot="1">
      <c r="A19" s="55"/>
      <c r="B19" s="55" t="s">
        <v>556</v>
      </c>
      <c r="C19" s="55"/>
      <c r="D19" s="160" t="s">
        <v>325</v>
      </c>
      <c r="E19" s="55" t="s">
        <v>532</v>
      </c>
      <c r="F19" s="769">
        <f>SUM(F5:F18)</f>
        <v>22553183</v>
      </c>
    </row>
    <row r="20" spans="1:6" ht="15.75" thickTop="1">
      <c r="B20" s="96" t="s">
        <v>113</v>
      </c>
      <c r="C20" s="96"/>
      <c r="D20" s="96"/>
      <c r="E20" s="96"/>
      <c r="F20" s="96"/>
    </row>
    <row r="21" spans="1:6">
      <c r="B21" s="96" t="s">
        <v>1423</v>
      </c>
      <c r="C21" s="96"/>
      <c r="D21" s="96"/>
      <c r="E21" s="96"/>
      <c r="F21" s="96"/>
    </row>
    <row r="22" spans="1:6">
      <c r="B22" s="96" t="s">
        <v>1424</v>
      </c>
      <c r="C22" s="96"/>
      <c r="D22" s="96"/>
      <c r="E22" s="96"/>
      <c r="F22" s="96"/>
    </row>
    <row r="23" spans="1:6" ht="15.75">
      <c r="A23" s="53"/>
      <c r="B23" s="53"/>
      <c r="C23" s="53"/>
      <c r="D23" s="53"/>
      <c r="E23" s="53"/>
    </row>
    <row r="24" spans="1:6" ht="15.75">
      <c r="A24" s="53"/>
      <c r="B24" s="53"/>
      <c r="C24" s="588" t="s">
        <v>1425</v>
      </c>
      <c r="D24" s="53"/>
      <c r="E24" s="53"/>
      <c r="F24" s="53"/>
    </row>
    <row r="25" spans="1:6" ht="15.75">
      <c r="A25" s="53"/>
      <c r="B25" s="53"/>
      <c r="C25" s="103" t="s">
        <v>112</v>
      </c>
      <c r="D25" s="53"/>
      <c r="E25" s="53"/>
    </row>
    <row r="26" spans="1:6" ht="15.75">
      <c r="A26" s="53"/>
      <c r="B26" s="53"/>
      <c r="C26" s="53"/>
      <c r="D26" s="53"/>
      <c r="E26" s="53"/>
    </row>
    <row r="27" spans="1:6" ht="15.75">
      <c r="A27" s="53"/>
      <c r="B27" s="53"/>
      <c r="C27" s="53"/>
      <c r="D27" s="53"/>
      <c r="E27" s="53"/>
    </row>
    <row r="28" spans="1:6" ht="15.75">
      <c r="A28" s="53"/>
      <c r="B28" s="53"/>
      <c r="C28" s="125" t="s">
        <v>566</v>
      </c>
      <c r="D28" s="96"/>
      <c r="E28" s="66"/>
      <c r="F28" s="88"/>
    </row>
  </sheetData>
  <phoneticPr fontId="0" type="noConversion"/>
  <printOptions horizontalCentered="1" verticalCentered="1"/>
  <pageMargins left="0.33300000000000002" right="0.5" top="0.25" bottom="0.46" header="0.5" footer="0.5"/>
  <pageSetup paperSize="5" scale="95" orientation="landscape" horizontalDpi="300" verticalDpi="300"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AE40"/>
  <sheetViews>
    <sheetView workbookViewId="0"/>
  </sheetViews>
  <sheetFormatPr defaultColWidth="9.88671875" defaultRowHeight="15"/>
  <cols>
    <col min="1" max="1" width="0.5546875" style="279" customWidth="1"/>
    <col min="2" max="2" width="4.21875" style="319" customWidth="1"/>
    <col min="3" max="3" width="5.109375" style="319" customWidth="1"/>
    <col min="4" max="4" width="13.6640625" style="319" customWidth="1"/>
    <col min="5" max="6" width="3.77734375" style="319" customWidth="1"/>
    <col min="7" max="7" width="6.77734375" style="319" customWidth="1"/>
    <col min="8" max="8" width="1.44140625" style="279" customWidth="1"/>
    <col min="9" max="9" width="14.21875" style="279" customWidth="1"/>
    <col min="10" max="10" width="1.44140625" style="279" customWidth="1"/>
    <col min="11" max="11" width="14.5546875" style="279" customWidth="1"/>
    <col min="12" max="12" width="1.44140625" style="279" customWidth="1"/>
    <col min="13" max="13" width="17.109375" style="279" customWidth="1"/>
    <col min="14" max="14" width="1.21875" style="279" customWidth="1"/>
    <col min="15" max="15" width="4.88671875" style="279" customWidth="1"/>
    <col min="16" max="16" width="5.21875" style="279" customWidth="1"/>
    <col min="17" max="17" width="24.109375" style="279" customWidth="1"/>
    <col min="18" max="18" width="8.77734375" style="279" customWidth="1"/>
    <col min="19" max="19" width="1.21875" style="279" customWidth="1"/>
    <col min="20" max="20" width="13.6640625" style="279" customWidth="1"/>
    <col min="21" max="21" width="1.21875" style="279" customWidth="1"/>
    <col min="22" max="22" width="11.5546875" style="279" customWidth="1"/>
    <col min="23" max="23" width="1.21875" style="279" customWidth="1"/>
    <col min="24" max="24" width="12.21875" style="279" customWidth="1"/>
    <col min="25" max="25" width="1.77734375" style="279" customWidth="1"/>
    <col min="26" max="26" width="11.5546875" style="279" customWidth="1"/>
    <col min="27" max="27" width="0.33203125" style="279" customWidth="1"/>
    <col min="28" max="16384" width="9.88671875" style="279"/>
  </cols>
  <sheetData>
    <row r="2" spans="1:31" ht="3.95" customHeight="1"/>
    <row r="3" spans="1:31" ht="18">
      <c r="B3" s="1253" t="s">
        <v>1327</v>
      </c>
      <c r="C3" s="1254"/>
      <c r="D3" s="1254"/>
      <c r="E3" s="1254"/>
      <c r="F3" s="1254"/>
      <c r="G3" s="1254"/>
      <c r="H3" s="1254"/>
      <c r="I3" s="1254"/>
      <c r="J3" s="1254"/>
      <c r="K3" s="1254"/>
      <c r="L3" s="1254"/>
      <c r="M3" s="1254"/>
      <c r="N3" s="1254"/>
      <c r="O3" s="1254"/>
      <c r="P3" s="1254"/>
      <c r="Q3" s="1254"/>
      <c r="R3" s="1254"/>
      <c r="S3" s="1254"/>
      <c r="T3" s="1254"/>
      <c r="U3" s="1254"/>
      <c r="V3" s="1254"/>
      <c r="W3" s="1254"/>
      <c r="X3" s="1254"/>
      <c r="Y3" s="1254"/>
      <c r="Z3" s="1254"/>
    </row>
    <row r="4" spans="1:31" ht="7.9" customHeight="1">
      <c r="N4" s="319"/>
      <c r="O4" s="319"/>
      <c r="P4" s="319"/>
      <c r="Q4" s="319"/>
      <c r="R4" s="319"/>
    </row>
    <row r="5" spans="1:31" ht="3.95" customHeight="1">
      <c r="A5" s="323"/>
      <c r="B5" s="323"/>
      <c r="C5" s="323"/>
      <c r="D5" s="323"/>
      <c r="E5" s="323"/>
      <c r="F5" s="323"/>
      <c r="G5" s="323"/>
      <c r="H5" s="290"/>
      <c r="I5" s="356"/>
      <c r="J5" s="356"/>
      <c r="K5" s="356"/>
      <c r="L5" s="290"/>
      <c r="M5" s="290"/>
      <c r="N5" s="290"/>
      <c r="O5" s="323"/>
      <c r="P5" s="323"/>
      <c r="Q5" s="323"/>
      <c r="R5" s="323"/>
      <c r="S5" s="290"/>
      <c r="T5" s="290"/>
      <c r="U5" s="290"/>
      <c r="V5" s="290"/>
      <c r="W5" s="290"/>
      <c r="X5" s="290"/>
      <c r="Y5" s="290"/>
      <c r="Z5" s="290"/>
      <c r="AA5" s="290"/>
    </row>
    <row r="6" spans="1:31" ht="27" customHeight="1">
      <c r="A6" s="388"/>
      <c r="B6" s="389" t="s">
        <v>34</v>
      </c>
      <c r="C6" s="390"/>
      <c r="D6" s="390"/>
      <c r="E6" s="390"/>
      <c r="F6" s="390"/>
      <c r="G6" s="394"/>
      <c r="H6" s="388"/>
      <c r="I6" s="1268" t="s">
        <v>770</v>
      </c>
      <c r="J6" s="1265"/>
      <c r="K6" s="1269"/>
      <c r="L6" s="391"/>
      <c r="M6" s="589" t="s">
        <v>227</v>
      </c>
      <c r="N6" s="392"/>
      <c r="O6" s="389" t="s">
        <v>35</v>
      </c>
      <c r="P6" s="390"/>
      <c r="Q6" s="390"/>
      <c r="R6" s="536"/>
      <c r="S6" s="393"/>
      <c r="T6" s="1268" t="s">
        <v>775</v>
      </c>
      <c r="U6" s="1265"/>
      <c r="V6" s="1269"/>
      <c r="W6" s="394"/>
      <c r="X6" s="1264" t="str">
        <f>Expendpast</f>
        <v xml:space="preserve">          Expended 2015</v>
      </c>
      <c r="Y6" s="1265"/>
      <c r="Z6" s="1265"/>
      <c r="AA6" s="395"/>
      <c r="AB6" s="396"/>
      <c r="AC6" s="396"/>
      <c r="AD6" s="396"/>
      <c r="AE6" s="396"/>
    </row>
    <row r="7" spans="1:31" ht="36">
      <c r="A7" s="388"/>
      <c r="B7" s="389" t="s">
        <v>36</v>
      </c>
      <c r="C7" s="390"/>
      <c r="D7" s="390"/>
      <c r="E7" s="390"/>
      <c r="F7" s="390"/>
      <c r="G7" s="530" t="s">
        <v>697</v>
      </c>
      <c r="H7" s="397"/>
      <c r="I7" s="387">
        <f>Current</f>
        <v>2016</v>
      </c>
      <c r="J7" s="395"/>
      <c r="K7" s="387">
        <f>Past</f>
        <v>2015</v>
      </c>
      <c r="L7" s="397"/>
      <c r="M7" s="463" t="str">
        <f>Inpast</f>
        <v>in 2015</v>
      </c>
      <c r="N7" s="392"/>
      <c r="O7" s="389"/>
      <c r="P7" s="390"/>
      <c r="Q7" s="390"/>
      <c r="R7" s="530" t="s">
        <v>697</v>
      </c>
      <c r="S7" s="397"/>
      <c r="T7" s="464" t="str">
        <f>forcurrent</f>
        <v>for 2016</v>
      </c>
      <c r="U7" s="395"/>
      <c r="V7" s="464" t="str">
        <f>forpast</f>
        <v>for 2015</v>
      </c>
      <c r="W7" s="397"/>
      <c r="X7" s="398" t="s">
        <v>777</v>
      </c>
      <c r="Y7" s="395"/>
      <c r="Z7" s="387" t="s">
        <v>95</v>
      </c>
      <c r="AA7" s="395"/>
      <c r="AB7" s="396"/>
      <c r="AC7" s="396"/>
      <c r="AD7" s="396"/>
      <c r="AE7" s="396"/>
    </row>
    <row r="8" spans="1:31" ht="30" customHeight="1">
      <c r="A8" s="388"/>
      <c r="B8" s="323"/>
      <c r="C8" s="1266" t="s">
        <v>37</v>
      </c>
      <c r="D8" s="1267"/>
      <c r="E8" s="399"/>
      <c r="F8" s="399"/>
      <c r="G8" s="531" t="s">
        <v>368</v>
      </c>
      <c r="H8" s="308"/>
      <c r="I8" s="770"/>
      <c r="J8" s="771"/>
      <c r="K8" s="770"/>
      <c r="L8" s="771"/>
      <c r="M8" s="772"/>
      <c r="N8" s="400"/>
      <c r="O8" s="323"/>
      <c r="P8" s="1266" t="s">
        <v>38</v>
      </c>
      <c r="Q8" s="1267"/>
      <c r="R8" s="537"/>
      <c r="S8" s="308"/>
      <c r="T8" s="401" t="s">
        <v>39</v>
      </c>
      <c r="U8" s="364"/>
      <c r="V8" s="401" t="s">
        <v>39</v>
      </c>
      <c r="W8" s="364"/>
      <c r="X8" s="401" t="s">
        <v>148</v>
      </c>
      <c r="Y8" s="364"/>
      <c r="Z8" s="401" t="s">
        <v>39</v>
      </c>
      <c r="AA8" s="388"/>
    </row>
    <row r="9" spans="1:31" ht="24.95" customHeight="1">
      <c r="A9" s="388"/>
      <c r="B9" s="326"/>
      <c r="C9" s="326"/>
      <c r="D9" s="326"/>
      <c r="E9" s="326"/>
      <c r="F9" s="326"/>
      <c r="G9" s="532"/>
      <c r="H9" s="295"/>
      <c r="I9" s="773"/>
      <c r="J9" s="774"/>
      <c r="K9" s="773"/>
      <c r="L9" s="774"/>
      <c r="M9" s="775"/>
      <c r="N9" s="400"/>
      <c r="O9" s="326"/>
      <c r="P9" s="326"/>
      <c r="Q9" s="316" t="s">
        <v>103</v>
      </c>
      <c r="R9" s="551" t="s">
        <v>371</v>
      </c>
      <c r="S9" s="295"/>
      <c r="T9" s="300"/>
      <c r="U9" s="301"/>
      <c r="V9" s="300"/>
      <c r="W9" s="301"/>
      <c r="X9" s="300"/>
      <c r="Y9" s="301"/>
      <c r="Z9" s="300"/>
      <c r="AA9" s="388"/>
    </row>
    <row r="10" spans="1:31" ht="24.95" customHeight="1">
      <c r="A10" s="388"/>
      <c r="B10" s="326"/>
      <c r="C10" s="326" t="s">
        <v>40</v>
      </c>
      <c r="D10" s="326"/>
      <c r="E10" s="326"/>
      <c r="F10" s="326"/>
      <c r="G10" s="532" t="s">
        <v>369</v>
      </c>
      <c r="H10" s="295"/>
      <c r="I10" s="773"/>
      <c r="J10" s="774"/>
      <c r="K10" s="773"/>
      <c r="L10" s="774"/>
      <c r="M10" s="775"/>
      <c r="N10" s="400"/>
      <c r="O10" s="326"/>
      <c r="P10" s="326"/>
      <c r="Q10" s="316" t="s">
        <v>100</v>
      </c>
      <c r="R10" s="551" t="s">
        <v>372</v>
      </c>
      <c r="S10" s="295"/>
      <c r="T10" s="300"/>
      <c r="U10" s="301"/>
      <c r="V10" s="300"/>
      <c r="W10" s="301"/>
      <c r="X10" s="300"/>
      <c r="Y10" s="301"/>
      <c r="Z10" s="300"/>
      <c r="AA10" s="388"/>
    </row>
    <row r="11" spans="1:31" ht="27" customHeight="1">
      <c r="A11" s="388"/>
      <c r="B11" s="326"/>
      <c r="C11" s="326"/>
      <c r="D11" s="326"/>
      <c r="E11" s="326"/>
      <c r="F11" s="326"/>
      <c r="G11" s="532"/>
      <c r="H11" s="295"/>
      <c r="I11" s="773"/>
      <c r="J11" s="774"/>
      <c r="K11" s="773"/>
      <c r="L11" s="774"/>
      <c r="M11" s="775"/>
      <c r="N11" s="400"/>
      <c r="O11" s="326"/>
      <c r="P11" s="1266" t="s">
        <v>41</v>
      </c>
      <c r="Q11" s="1267"/>
      <c r="R11" s="552"/>
      <c r="S11" s="295"/>
      <c r="T11" s="401" t="s">
        <v>39</v>
      </c>
      <c r="U11" s="364"/>
      <c r="V11" s="401" t="s">
        <v>39</v>
      </c>
      <c r="W11" s="364"/>
      <c r="X11" s="401" t="s">
        <v>148</v>
      </c>
      <c r="Y11" s="364"/>
      <c r="Z11" s="401" t="s">
        <v>39</v>
      </c>
      <c r="AA11" s="388"/>
    </row>
    <row r="12" spans="1:31" ht="24.95" customHeight="1">
      <c r="A12" s="388"/>
      <c r="B12" s="326"/>
      <c r="C12" s="326" t="s">
        <v>42</v>
      </c>
      <c r="D12" s="326"/>
      <c r="E12" s="326"/>
      <c r="F12" s="326"/>
      <c r="G12" s="532"/>
      <c r="H12" s="295"/>
      <c r="I12" s="773"/>
      <c r="J12" s="774"/>
      <c r="K12" s="773"/>
      <c r="L12" s="774"/>
      <c r="M12" s="775"/>
      <c r="N12" s="400"/>
      <c r="O12" s="326"/>
      <c r="P12" s="326"/>
      <c r="Q12" s="316" t="s">
        <v>103</v>
      </c>
      <c r="R12" s="551" t="s">
        <v>373</v>
      </c>
      <c r="S12" s="295"/>
      <c r="T12" s="300"/>
      <c r="U12" s="301"/>
      <c r="V12" s="300"/>
      <c r="W12" s="301"/>
      <c r="X12" s="300"/>
      <c r="Y12" s="301"/>
      <c r="Z12" s="300"/>
      <c r="AA12" s="388"/>
    </row>
    <row r="13" spans="1:31" ht="24.95" customHeight="1">
      <c r="A13" s="388"/>
      <c r="B13" s="300"/>
      <c r="C13" s="326"/>
      <c r="D13" s="326"/>
      <c r="E13" s="326"/>
      <c r="F13" s="326"/>
      <c r="G13" s="532"/>
      <c r="H13" s="295"/>
      <c r="I13" s="773"/>
      <c r="J13" s="774"/>
      <c r="K13" s="773"/>
      <c r="L13" s="774"/>
      <c r="M13" s="775"/>
      <c r="N13" s="400"/>
      <c r="O13" s="300"/>
      <c r="P13" s="326"/>
      <c r="Q13" s="316" t="s">
        <v>100</v>
      </c>
      <c r="R13" s="551" t="s">
        <v>374</v>
      </c>
      <c r="S13" s="295"/>
      <c r="T13" s="300"/>
      <c r="U13" s="301"/>
      <c r="V13" s="300"/>
      <c r="W13" s="301"/>
      <c r="X13" s="300"/>
      <c r="Y13" s="301"/>
      <c r="Z13" s="300"/>
      <c r="AA13" s="388"/>
    </row>
    <row r="14" spans="1:31" ht="27" customHeight="1">
      <c r="A14" s="388"/>
      <c r="B14" s="326"/>
      <c r="C14" s="311"/>
      <c r="D14" s="326"/>
      <c r="E14" s="326"/>
      <c r="F14" s="326"/>
      <c r="G14" s="532"/>
      <c r="H14" s="295"/>
      <c r="I14" s="773"/>
      <c r="J14" s="774"/>
      <c r="K14" s="773"/>
      <c r="L14" s="774"/>
      <c r="M14" s="775"/>
      <c r="N14" s="400"/>
      <c r="O14" s="326"/>
      <c r="P14" s="326" t="s">
        <v>43</v>
      </c>
      <c r="Q14" s="326"/>
      <c r="R14" s="553"/>
      <c r="S14" s="295"/>
      <c r="T14" s="401" t="s">
        <v>39</v>
      </c>
      <c r="U14" s="364"/>
      <c r="V14" s="401" t="s">
        <v>39</v>
      </c>
      <c r="W14" s="364"/>
      <c r="X14" s="401" t="s">
        <v>148</v>
      </c>
      <c r="Y14" s="364"/>
      <c r="Z14" s="401" t="s">
        <v>39</v>
      </c>
      <c r="AA14" s="388"/>
    </row>
    <row r="15" spans="1:31" ht="24.95" customHeight="1">
      <c r="A15" s="388"/>
      <c r="B15" s="326"/>
      <c r="C15" s="326"/>
      <c r="D15" s="326"/>
      <c r="E15" s="326"/>
      <c r="F15" s="326"/>
      <c r="G15" s="532"/>
      <c r="H15" s="295"/>
      <c r="I15" s="773"/>
      <c r="J15" s="774"/>
      <c r="K15" s="773"/>
      <c r="L15" s="774"/>
      <c r="M15" s="775"/>
      <c r="N15" s="400"/>
      <c r="O15" s="326"/>
      <c r="P15" s="326"/>
      <c r="Q15" s="316" t="s">
        <v>103</v>
      </c>
      <c r="R15" s="551" t="s">
        <v>375</v>
      </c>
      <c r="S15" s="295"/>
      <c r="T15" s="300"/>
      <c r="U15" s="301"/>
      <c r="V15" s="300"/>
      <c r="W15" s="301"/>
      <c r="X15" s="300"/>
      <c r="Y15" s="301"/>
      <c r="Z15" s="300"/>
      <c r="AA15" s="388"/>
    </row>
    <row r="16" spans="1:31" ht="24.95" customHeight="1">
      <c r="A16" s="388"/>
      <c r="B16" s="326"/>
      <c r="C16" s="326"/>
      <c r="D16" s="326"/>
      <c r="E16" s="326"/>
      <c r="F16" s="326"/>
      <c r="G16" s="532"/>
      <c r="H16" s="295"/>
      <c r="I16" s="773"/>
      <c r="J16" s="774"/>
      <c r="K16" s="773"/>
      <c r="L16" s="774"/>
      <c r="M16" s="775"/>
      <c r="N16" s="400"/>
      <c r="O16" s="326"/>
      <c r="P16" s="326"/>
      <c r="Q16" s="316" t="s">
        <v>100</v>
      </c>
      <c r="R16" s="551" t="s">
        <v>376</v>
      </c>
      <c r="S16" s="295"/>
      <c r="T16" s="300"/>
      <c r="U16" s="301"/>
      <c r="V16" s="300"/>
      <c r="W16" s="301"/>
      <c r="X16" s="300"/>
      <c r="Y16" s="301"/>
      <c r="Z16" s="300"/>
      <c r="AA16" s="388"/>
    </row>
    <row r="17" spans="1:28" ht="24.95" customHeight="1">
      <c r="A17" s="388"/>
      <c r="B17" s="326"/>
      <c r="C17" s="326"/>
      <c r="D17" s="326"/>
      <c r="E17" s="326"/>
      <c r="F17" s="326"/>
      <c r="G17" s="532"/>
      <c r="H17" s="295"/>
      <c r="I17" s="773"/>
      <c r="J17" s="774"/>
      <c r="K17" s="773"/>
      <c r="L17" s="774"/>
      <c r="M17" s="775"/>
      <c r="N17" s="400"/>
      <c r="O17" s="326"/>
      <c r="P17" s="326"/>
      <c r="Q17" s="316"/>
      <c r="R17" s="551"/>
      <c r="S17" s="295"/>
      <c r="T17" s="300"/>
      <c r="U17" s="301"/>
      <c r="V17" s="300"/>
      <c r="W17" s="301"/>
      <c r="X17" s="300"/>
      <c r="Y17" s="301"/>
      <c r="Z17" s="300"/>
      <c r="AA17" s="388"/>
    </row>
    <row r="18" spans="1:28" ht="27" customHeight="1">
      <c r="A18" s="388"/>
      <c r="B18" s="326"/>
      <c r="C18" s="326"/>
      <c r="D18" s="326"/>
      <c r="E18" s="326"/>
      <c r="F18" s="326"/>
      <c r="G18" s="533"/>
      <c r="H18" s="301"/>
      <c r="I18" s="773"/>
      <c r="J18" s="774"/>
      <c r="K18" s="773"/>
      <c r="L18" s="774"/>
      <c r="M18" s="775"/>
      <c r="N18" s="400"/>
      <c r="O18" s="326"/>
      <c r="P18" s="1266" t="s">
        <v>44</v>
      </c>
      <c r="Q18" s="1267"/>
      <c r="R18" s="554" t="s">
        <v>377</v>
      </c>
      <c r="S18" s="295"/>
      <c r="T18" s="300"/>
      <c r="U18" s="301"/>
      <c r="V18" s="300"/>
      <c r="W18" s="301"/>
      <c r="X18" s="300"/>
      <c r="Y18" s="301"/>
      <c r="Z18" s="300"/>
      <c r="AA18" s="388"/>
    </row>
    <row r="19" spans="1:28" ht="27" customHeight="1" thickBot="1">
      <c r="A19" s="388"/>
      <c r="B19" s="329" t="s">
        <v>45</v>
      </c>
      <c r="C19" s="329"/>
      <c r="D19" s="329"/>
      <c r="E19" s="329"/>
      <c r="F19" s="329"/>
      <c r="G19" s="534" t="s">
        <v>370</v>
      </c>
      <c r="H19" s="304"/>
      <c r="I19" s="776"/>
      <c r="J19" s="777"/>
      <c r="K19" s="776"/>
      <c r="L19" s="777"/>
      <c r="M19" s="776"/>
      <c r="N19" s="400"/>
      <c r="O19" s="326"/>
      <c r="P19" s="1266" t="s">
        <v>46</v>
      </c>
      <c r="Q19" s="1267"/>
      <c r="R19" s="554" t="s">
        <v>378</v>
      </c>
      <c r="S19" s="295"/>
      <c r="T19" s="300"/>
      <c r="U19" s="301"/>
      <c r="V19" s="300"/>
      <c r="W19" s="301"/>
      <c r="X19" s="300"/>
      <c r="Y19" s="301"/>
      <c r="Z19" s="300"/>
      <c r="AA19" s="388"/>
    </row>
    <row r="20" spans="1:28" ht="27" customHeight="1">
      <c r="A20" s="402"/>
      <c r="B20" s="1255" t="s">
        <v>47</v>
      </c>
      <c r="C20" s="1256"/>
      <c r="D20" s="1256"/>
      <c r="E20" s="1256"/>
      <c r="F20" s="1256"/>
      <c r="G20" s="1256"/>
      <c r="H20" s="1256"/>
      <c r="I20" s="1256"/>
      <c r="J20" s="1256"/>
      <c r="K20" s="1256"/>
      <c r="L20" s="1256"/>
      <c r="M20" s="1256"/>
      <c r="N20" s="402"/>
      <c r="O20" s="326"/>
      <c r="P20" s="1266" t="s">
        <v>167</v>
      </c>
      <c r="Q20" s="1267"/>
      <c r="R20" s="554" t="s">
        <v>379</v>
      </c>
      <c r="S20" s="295"/>
      <c r="T20" s="401" t="s">
        <v>87</v>
      </c>
      <c r="U20" s="364"/>
      <c r="V20" s="401" t="s">
        <v>87</v>
      </c>
      <c r="W20" s="364"/>
      <c r="X20" s="401" t="s">
        <v>87</v>
      </c>
      <c r="Y20" s="364"/>
      <c r="Z20" s="401" t="s">
        <v>87</v>
      </c>
      <c r="AA20" s="388"/>
    </row>
    <row r="21" spans="1:28" ht="27" customHeight="1">
      <c r="A21" s="402"/>
      <c r="B21" s="319" t="s">
        <v>48</v>
      </c>
      <c r="C21" s="403"/>
      <c r="D21" s="403"/>
      <c r="E21" s="403"/>
      <c r="F21" s="403"/>
      <c r="G21" s="403"/>
      <c r="H21" s="403"/>
      <c r="I21" s="403"/>
      <c r="J21" s="403"/>
      <c r="K21" s="1257"/>
      <c r="L21" s="1257"/>
      <c r="M21" s="1258"/>
      <c r="N21" s="402"/>
      <c r="O21" s="326"/>
      <c r="P21" s="1266" t="s">
        <v>49</v>
      </c>
      <c r="Q21" s="1267"/>
      <c r="R21" s="552"/>
      <c r="S21" s="295"/>
      <c r="T21" s="401" t="s">
        <v>39</v>
      </c>
      <c r="U21" s="364"/>
      <c r="V21" s="401" t="s">
        <v>39</v>
      </c>
      <c r="W21" s="364"/>
      <c r="X21" s="401" t="s">
        <v>148</v>
      </c>
      <c r="Y21" s="364"/>
      <c r="Z21" s="401" t="s">
        <v>39</v>
      </c>
      <c r="AA21" s="388"/>
    </row>
    <row r="22" spans="1:28" ht="12" customHeight="1">
      <c r="A22" s="402"/>
      <c r="C22" s="403"/>
      <c r="D22" s="403"/>
      <c r="E22" s="403"/>
      <c r="F22" s="403"/>
      <c r="G22" s="403"/>
      <c r="H22" s="403"/>
      <c r="I22" s="403"/>
      <c r="J22" s="403"/>
      <c r="K22" s="403"/>
      <c r="L22" s="404" t="s">
        <v>50</v>
      </c>
      <c r="M22" s="403"/>
      <c r="N22" s="402"/>
      <c r="O22" s="403"/>
      <c r="P22" s="403"/>
      <c r="Q22" s="535"/>
      <c r="R22" s="538"/>
      <c r="S22" s="388"/>
      <c r="T22" s="403"/>
      <c r="U22" s="388"/>
      <c r="V22" s="403"/>
      <c r="W22" s="388"/>
      <c r="X22" s="403"/>
      <c r="Y22" s="388"/>
      <c r="Z22" s="388"/>
      <c r="AA22" s="388"/>
    </row>
    <row r="23" spans="1:28" ht="24.95" customHeight="1">
      <c r="A23" s="402"/>
      <c r="C23" s="319" t="s">
        <v>51</v>
      </c>
      <c r="J23" s="279" t="s">
        <v>532</v>
      </c>
      <c r="K23" s="1257"/>
      <c r="L23" s="1259"/>
      <c r="M23" s="1260"/>
      <c r="N23" s="402"/>
      <c r="O23" s="326"/>
      <c r="P23" s="326"/>
      <c r="Q23" s="316" t="s">
        <v>175</v>
      </c>
      <c r="R23" s="551" t="s">
        <v>114</v>
      </c>
      <c r="S23" s="295"/>
      <c r="T23" s="300"/>
      <c r="U23" s="301"/>
      <c r="V23" s="300"/>
      <c r="W23" s="301"/>
      <c r="X23" s="300"/>
      <c r="Y23" s="301"/>
      <c r="Z23" s="405" t="s">
        <v>39</v>
      </c>
      <c r="AA23" s="388"/>
    </row>
    <row r="24" spans="1:28" ht="27.95" customHeight="1">
      <c r="A24" s="402"/>
      <c r="C24" s="319" t="s">
        <v>52</v>
      </c>
      <c r="J24" s="279" t="s">
        <v>532</v>
      </c>
      <c r="K24" s="300"/>
      <c r="L24" s="300"/>
      <c r="M24" s="300"/>
      <c r="N24" s="402"/>
      <c r="O24" s="326"/>
      <c r="P24" s="326"/>
      <c r="Q24" s="399" t="s">
        <v>176</v>
      </c>
      <c r="R24" s="555" t="s">
        <v>380</v>
      </c>
      <c r="S24" s="295"/>
      <c r="T24" s="300"/>
      <c r="U24" s="301"/>
      <c r="V24" s="300"/>
      <c r="W24" s="301"/>
      <c r="X24" s="300"/>
      <c r="Y24" s="301"/>
      <c r="Z24" s="401" t="s">
        <v>39</v>
      </c>
      <c r="AA24" s="388"/>
    </row>
    <row r="25" spans="1:28" ht="27" customHeight="1">
      <c r="A25" s="402"/>
      <c r="C25" s="319" t="s">
        <v>53</v>
      </c>
      <c r="J25" s="279" t="s">
        <v>532</v>
      </c>
      <c r="K25" s="300"/>
      <c r="L25" s="300"/>
      <c r="M25" s="300"/>
      <c r="N25" s="402"/>
      <c r="O25" s="326"/>
      <c r="P25" s="326"/>
      <c r="Q25" s="406" t="s">
        <v>177</v>
      </c>
      <c r="R25" s="555" t="s">
        <v>381</v>
      </c>
      <c r="S25" s="295"/>
      <c r="T25" s="300"/>
      <c r="U25" s="301"/>
      <c r="V25" s="300"/>
      <c r="W25" s="301"/>
      <c r="X25" s="300"/>
      <c r="Y25" s="301"/>
      <c r="Z25" s="401" t="s">
        <v>39</v>
      </c>
      <c r="AA25" s="388"/>
    </row>
    <row r="26" spans="1:28" ht="24.95" customHeight="1">
      <c r="A26" s="402"/>
      <c r="C26" s="319" t="s">
        <v>54</v>
      </c>
      <c r="K26" s="1261"/>
      <c r="L26" s="1262"/>
      <c r="M26" s="1263"/>
      <c r="N26" s="402"/>
      <c r="O26" s="326"/>
      <c r="P26" s="326"/>
      <c r="Q26" s="406" t="s">
        <v>178</v>
      </c>
      <c r="R26" s="555" t="s">
        <v>382</v>
      </c>
      <c r="S26" s="295"/>
      <c r="T26" s="300"/>
      <c r="U26" s="301"/>
      <c r="V26" s="300"/>
      <c r="W26" s="301"/>
      <c r="X26" s="300"/>
      <c r="Y26" s="301"/>
      <c r="Z26" s="401" t="s">
        <v>39</v>
      </c>
      <c r="AA26" s="388"/>
    </row>
    <row r="27" spans="1:28" ht="12" customHeight="1">
      <c r="A27" s="402"/>
      <c r="L27" s="407" t="s">
        <v>55</v>
      </c>
      <c r="N27" s="402"/>
      <c r="P27" s="403"/>
      <c r="Q27" s="403"/>
      <c r="R27" s="538"/>
      <c r="S27" s="388"/>
      <c r="T27" s="388"/>
      <c r="V27" s="388"/>
      <c r="X27" s="388"/>
      <c r="Z27" s="388"/>
      <c r="AA27" s="388"/>
    </row>
    <row r="28" spans="1:28" ht="24.95" customHeight="1">
      <c r="A28" s="402"/>
      <c r="C28" s="616" t="s">
        <v>1444</v>
      </c>
      <c r="K28" s="300"/>
      <c r="L28" s="300"/>
      <c r="M28" s="300"/>
      <c r="N28" s="402"/>
      <c r="O28" s="326"/>
      <c r="P28" s="326" t="s">
        <v>56</v>
      </c>
      <c r="Q28" s="406"/>
      <c r="R28" s="555" t="s">
        <v>383</v>
      </c>
      <c r="S28" s="295"/>
      <c r="T28" s="300"/>
      <c r="U28" s="301"/>
      <c r="V28" s="300"/>
      <c r="W28" s="301"/>
      <c r="X28" s="300"/>
      <c r="Y28" s="301"/>
      <c r="Z28" s="300"/>
      <c r="AA28" s="388"/>
    </row>
    <row r="29" spans="1:28" ht="12" customHeight="1">
      <c r="A29" s="402"/>
      <c r="L29" s="407" t="s">
        <v>55</v>
      </c>
      <c r="N29" s="402"/>
      <c r="R29" s="556"/>
      <c r="S29" s="388"/>
      <c r="T29" s="388"/>
      <c r="U29" s="388"/>
      <c r="V29" s="388"/>
      <c r="W29" s="388"/>
      <c r="X29" s="388"/>
      <c r="Y29" s="388"/>
      <c r="Z29" s="388"/>
      <c r="AA29" s="388"/>
    </row>
    <row r="30" spans="1:28" ht="24.95" customHeight="1">
      <c r="A30" s="402"/>
      <c r="C30" s="616" t="s">
        <v>1445</v>
      </c>
      <c r="K30" s="300"/>
      <c r="L30" s="300"/>
      <c r="M30" s="300"/>
      <c r="N30" s="402"/>
      <c r="P30" s="319" t="s">
        <v>57</v>
      </c>
      <c r="R30" s="557" t="s">
        <v>384</v>
      </c>
      <c r="S30" s="388"/>
      <c r="T30" s="778">
        <f>SUM(T9:T28)</f>
        <v>0</v>
      </c>
      <c r="U30" s="388"/>
      <c r="V30" s="778">
        <f>SUM(V9:V28)</f>
        <v>0</v>
      </c>
      <c r="W30" s="388"/>
      <c r="X30" s="778">
        <f>SUM(X9:Z28)</f>
        <v>0</v>
      </c>
      <c r="Y30" s="388"/>
      <c r="Z30" s="778">
        <f>SUM(Z9:AB28)</f>
        <v>0</v>
      </c>
      <c r="AA30" s="388"/>
    </row>
    <row r="31" spans="1:28" ht="12" customHeight="1">
      <c r="A31" s="408"/>
      <c r="L31" s="407" t="s">
        <v>55</v>
      </c>
      <c r="N31" s="402"/>
      <c r="R31" s="558"/>
      <c r="S31" s="388"/>
      <c r="T31" s="388"/>
      <c r="U31" s="388"/>
      <c r="V31" s="388"/>
      <c r="W31" s="388"/>
      <c r="X31" s="388"/>
      <c r="Y31" s="388"/>
      <c r="Z31" s="388"/>
      <c r="AA31" s="388"/>
    </row>
    <row r="32" spans="1:28" ht="3.95" customHeight="1">
      <c r="A32" s="1274"/>
      <c r="B32" s="1275"/>
      <c r="C32" s="1275"/>
      <c r="D32" s="1274"/>
      <c r="E32" s="1275"/>
      <c r="F32" s="1275"/>
      <c r="G32" s="1275"/>
      <c r="H32" s="1274"/>
      <c r="I32" s="1275"/>
      <c r="J32" s="1275"/>
      <c r="K32" s="1272"/>
      <c r="L32" s="1273"/>
      <c r="M32" s="1273"/>
      <c r="N32" s="402"/>
      <c r="O32" s="1270"/>
      <c r="P32" s="1271"/>
      <c r="Q32" s="1271"/>
      <c r="R32" s="366"/>
      <c r="S32" s="1270"/>
      <c r="T32" s="1271"/>
      <c r="U32" s="1271"/>
      <c r="V32" s="1270"/>
      <c r="W32" s="1271"/>
      <c r="X32" s="1271"/>
      <c r="Y32" s="365"/>
      <c r="Z32" s="366"/>
      <c r="AA32" s="388"/>
      <c r="AB32" s="370"/>
    </row>
    <row r="34" spans="16:18">
      <c r="P34" s="319" t="s">
        <v>58</v>
      </c>
      <c r="Q34" s="319"/>
      <c r="R34" s="319"/>
    </row>
    <row r="40" spans="16:18" ht="12" customHeight="1"/>
  </sheetData>
  <mergeCells count="22">
    <mergeCell ref="A32:C32"/>
    <mergeCell ref="P21:Q21"/>
    <mergeCell ref="O32:Q32"/>
    <mergeCell ref="C8:D8"/>
    <mergeCell ref="P8:Q8"/>
    <mergeCell ref="S32:U32"/>
    <mergeCell ref="V32:X32"/>
    <mergeCell ref="K32:M32"/>
    <mergeCell ref="H32:J32"/>
    <mergeCell ref="D32:G32"/>
    <mergeCell ref="B3:Z3"/>
    <mergeCell ref="B20:M20"/>
    <mergeCell ref="K21:M21"/>
    <mergeCell ref="K23:M23"/>
    <mergeCell ref="K26:M26"/>
    <mergeCell ref="X6:Z6"/>
    <mergeCell ref="P20:Q20"/>
    <mergeCell ref="P11:Q11"/>
    <mergeCell ref="P18:Q18"/>
    <mergeCell ref="P19:Q19"/>
    <mergeCell ref="I6:K6"/>
    <mergeCell ref="T6:V6"/>
  </mergeCells>
  <phoneticPr fontId="20" type="noConversion"/>
  <printOptions horizontalCentered="1" verticalCentered="1"/>
  <pageMargins left="0.5" right="0.30299999999999999" top="0.5" bottom="0.55000000000000004" header="0.5" footer="0.5"/>
  <pageSetup paperSize="5" scale="71"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workbookViewId="0">
      <selection sqref="A1:O1"/>
    </sheetView>
  </sheetViews>
  <sheetFormatPr defaultColWidth="8" defaultRowHeight="14.25"/>
  <cols>
    <col min="1" max="1" width="8" style="279" customWidth="1"/>
    <col min="2" max="2" width="9.6640625" style="279" customWidth="1"/>
    <col min="3" max="4" width="8" style="279" customWidth="1"/>
    <col min="5" max="5" width="13.21875" style="279" customWidth="1"/>
    <col min="6" max="6" width="16.33203125" style="279" customWidth="1"/>
    <col min="7" max="9" width="8" style="279" customWidth="1"/>
    <col min="10" max="10" width="9.109375" style="279" customWidth="1"/>
    <col min="11" max="11" width="3.33203125" style="279" customWidth="1"/>
    <col min="12" max="14" width="8" style="279" customWidth="1"/>
    <col min="15" max="15" width="10" style="279" customWidth="1"/>
    <col min="16" max="16384" width="8" style="279"/>
  </cols>
  <sheetData>
    <row r="1" spans="1:15" ht="15" customHeight="1">
      <c r="A1" s="1276" t="s">
        <v>59</v>
      </c>
      <c r="B1" s="1276"/>
      <c r="C1" s="1276"/>
      <c r="D1" s="1276"/>
      <c r="E1" s="1276"/>
      <c r="F1" s="1276"/>
      <c r="G1" s="1276"/>
      <c r="H1" s="1276"/>
      <c r="I1" s="1276"/>
      <c r="J1" s="1276"/>
      <c r="K1" s="1276"/>
      <c r="L1" s="1276"/>
      <c r="M1" s="1276"/>
      <c r="N1" s="1276"/>
      <c r="O1" s="1276"/>
    </row>
    <row r="2" spans="1:15" ht="15" customHeight="1">
      <c r="A2" s="1276" t="s">
        <v>60</v>
      </c>
      <c r="B2" s="1276"/>
      <c r="C2" s="1276"/>
      <c r="D2" s="1276"/>
      <c r="E2" s="1276"/>
      <c r="F2" s="1276"/>
      <c r="G2" s="1276"/>
      <c r="H2" s="1276"/>
      <c r="I2" s="1276"/>
      <c r="J2" s="1276"/>
      <c r="K2" s="1276"/>
      <c r="L2" s="1276"/>
      <c r="M2" s="1276"/>
      <c r="N2" s="1276"/>
      <c r="O2" s="1276"/>
    </row>
    <row r="5" spans="1:15" ht="15" thickBot="1">
      <c r="E5" s="279" t="s">
        <v>61</v>
      </c>
      <c r="F5" s="409" t="s">
        <v>1056</v>
      </c>
      <c r="J5" s="279" t="s">
        <v>62</v>
      </c>
      <c r="L5" s="367" t="s">
        <v>1440</v>
      </c>
      <c r="M5" s="409"/>
      <c r="N5" s="409"/>
    </row>
    <row r="7" spans="1:15">
      <c r="B7" s="279" t="s">
        <v>63</v>
      </c>
    </row>
    <row r="8" spans="1:15">
      <c r="A8" s="412" t="s">
        <v>688</v>
      </c>
    </row>
    <row r="10" spans="1:15">
      <c r="A10" s="291">
        <v>1</v>
      </c>
      <c r="B10" s="412"/>
    </row>
    <row r="11" spans="1:15">
      <c r="A11" s="291"/>
    </row>
    <row r="12" spans="1:15">
      <c r="A12" s="291"/>
    </row>
    <row r="13" spans="1:15">
      <c r="A13" s="291">
        <v>2</v>
      </c>
      <c r="B13" s="412"/>
    </row>
    <row r="14" spans="1:15">
      <c r="A14" s="291"/>
    </row>
    <row r="15" spans="1:15">
      <c r="A15" s="291"/>
    </row>
    <row r="16" spans="1:15">
      <c r="A16" s="291">
        <v>3</v>
      </c>
    </row>
    <row r="17" spans="1:15">
      <c r="A17" s="291"/>
    </row>
    <row r="18" spans="1:15">
      <c r="A18" s="291"/>
    </row>
    <row r="19" spans="1:15">
      <c r="A19" s="291">
        <v>4</v>
      </c>
    </row>
    <row r="23" spans="1:15">
      <c r="B23" s="412" t="s">
        <v>842</v>
      </c>
    </row>
    <row r="24" spans="1:15" ht="15" thickBot="1">
      <c r="A24" s="412" t="s">
        <v>689</v>
      </c>
    </row>
    <row r="25" spans="1:15" ht="15.75" thickBot="1">
      <c r="B25" s="412" t="s">
        <v>841</v>
      </c>
      <c r="K25" s="779" t="s">
        <v>953</v>
      </c>
      <c r="L25" s="279" t="s">
        <v>64</v>
      </c>
    </row>
    <row r="28" spans="1:15" ht="15" thickBot="1">
      <c r="D28" s="409"/>
      <c r="E28" s="409"/>
      <c r="I28" s="409"/>
      <c r="J28" s="409"/>
      <c r="K28" s="409"/>
      <c r="L28" s="409"/>
      <c r="M28" s="409"/>
    </row>
    <row r="29" spans="1:15" ht="8.25" customHeight="1"/>
    <row r="30" spans="1:15">
      <c r="D30" s="1254" t="s">
        <v>65</v>
      </c>
      <c r="E30" s="1254"/>
      <c r="I30" s="1254" t="s">
        <v>66</v>
      </c>
      <c r="J30" s="1254"/>
      <c r="K30" s="1254"/>
      <c r="L30" s="1254"/>
      <c r="M30" s="1254"/>
    </row>
    <row r="32" spans="1:15">
      <c r="A32" s="1254" t="s">
        <v>67</v>
      </c>
      <c r="B32" s="1254"/>
      <c r="C32" s="1254"/>
      <c r="D32" s="1254"/>
      <c r="E32" s="1254"/>
      <c r="F32" s="1254"/>
      <c r="G32" s="1254"/>
      <c r="H32" s="1254"/>
      <c r="I32" s="1254"/>
      <c r="J32" s="1254"/>
      <c r="K32" s="1254"/>
      <c r="L32" s="1254"/>
      <c r="M32" s="1254"/>
      <c r="N32" s="1254"/>
      <c r="O32" s="1254"/>
    </row>
  </sheetData>
  <mergeCells count="5">
    <mergeCell ref="A32:O32"/>
    <mergeCell ref="D30:E30"/>
    <mergeCell ref="I30:M30"/>
    <mergeCell ref="A1:O1"/>
    <mergeCell ref="A2:O2"/>
  </mergeCells>
  <phoneticPr fontId="1" type="noConversion"/>
  <printOptions horizontalCentered="1" verticalCentered="1"/>
  <pageMargins left="0.5" right="0.30299999999999999" top="0.5" bottom="0.55000000000000004" header="0.5" footer="0.5"/>
  <pageSetup paperSize="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2:R384"/>
  <sheetViews>
    <sheetView topLeftCell="B8" workbookViewId="0">
      <selection activeCell="M15" sqref="M15"/>
    </sheetView>
  </sheetViews>
  <sheetFormatPr defaultColWidth="9.77734375" defaultRowHeight="15"/>
  <cols>
    <col min="1" max="1" width="7" customWidth="1"/>
    <col min="2" max="2" width="7.77734375" customWidth="1"/>
    <col min="3" max="3" width="4.77734375" customWidth="1"/>
    <col min="4" max="4" width="14.77734375" customWidth="1"/>
    <col min="5" max="5" width="11.77734375" customWidth="1"/>
    <col min="7" max="7" width="9.88671875" bestFit="1" customWidth="1"/>
    <col min="9" max="9" width="1.77734375" customWidth="1"/>
    <col min="10" max="10" width="7.77734375" customWidth="1"/>
    <col min="11" max="11" width="4.77734375" customWidth="1"/>
    <col min="12" max="12" width="23.88671875" customWidth="1"/>
    <col min="13" max="13" width="11.77734375" customWidth="1"/>
    <col min="16" max="16" width="1.88671875" customWidth="1"/>
  </cols>
  <sheetData>
    <row r="2" spans="2:16">
      <c r="B2" s="413"/>
      <c r="C2" s="414"/>
      <c r="D2" s="104"/>
      <c r="E2" s="414"/>
      <c r="F2" s="414"/>
      <c r="G2" s="414"/>
      <c r="H2" s="414"/>
      <c r="I2" s="414"/>
      <c r="J2" s="414"/>
      <c r="K2" s="414"/>
      <c r="L2" s="414"/>
      <c r="M2" s="413"/>
      <c r="N2" s="414"/>
      <c r="O2" s="414"/>
      <c r="P2" s="104"/>
    </row>
    <row r="3" spans="2:16">
      <c r="B3" s="92"/>
      <c r="D3" s="61"/>
      <c r="H3" s="108" t="s">
        <v>561</v>
      </c>
      <c r="I3" s="108"/>
      <c r="M3" s="92"/>
      <c r="P3" s="61"/>
    </row>
    <row r="4" spans="2:16">
      <c r="B4" s="92"/>
      <c r="D4" s="61"/>
      <c r="M4" s="92"/>
      <c r="P4" s="61"/>
    </row>
    <row r="5" spans="2:16" ht="15.75">
      <c r="B5" s="94"/>
      <c r="C5" s="57"/>
      <c r="D5" s="58"/>
      <c r="E5" s="57"/>
      <c r="F5" s="57"/>
      <c r="G5" s="57"/>
      <c r="H5" s="130" t="s">
        <v>849</v>
      </c>
      <c r="I5" s="130"/>
      <c r="J5" s="57"/>
      <c r="K5" s="57"/>
      <c r="L5" s="57"/>
      <c r="M5" s="94"/>
      <c r="N5" s="57"/>
      <c r="O5" s="57"/>
      <c r="P5" s="58"/>
    </row>
    <row r="6" spans="2:16" ht="15.75">
      <c r="B6" s="923"/>
      <c r="C6" s="924"/>
      <c r="D6" s="924"/>
      <c r="E6" s="924"/>
      <c r="F6" s="924"/>
      <c r="G6" s="924"/>
      <c r="H6" s="925"/>
      <c r="I6" s="926"/>
      <c r="J6" s="924"/>
      <c r="K6" s="924"/>
      <c r="L6" s="924"/>
      <c r="M6" s="924"/>
      <c r="N6" s="924"/>
      <c r="O6" s="924"/>
      <c r="P6" s="927"/>
    </row>
    <row r="7" spans="2:16" ht="15.75">
      <c r="B7" s="928" t="s">
        <v>1295</v>
      </c>
      <c r="C7" s="929"/>
      <c r="D7" s="929"/>
      <c r="E7" s="929"/>
      <c r="F7" s="929"/>
      <c r="G7" s="929"/>
      <c r="H7" s="929"/>
      <c r="I7" s="930"/>
      <c r="J7" s="928"/>
      <c r="K7" s="931"/>
      <c r="L7" s="931"/>
      <c r="M7" s="931"/>
      <c r="N7" s="931"/>
      <c r="O7" s="931"/>
      <c r="P7" s="927"/>
    </row>
    <row r="8" spans="2:16" ht="15.75">
      <c r="B8" s="923"/>
      <c r="C8" s="932"/>
      <c r="D8" s="932"/>
      <c r="E8" s="932"/>
      <c r="F8" s="932"/>
      <c r="G8" s="932"/>
      <c r="H8" s="925"/>
      <c r="I8" s="927"/>
      <c r="J8" s="1173" t="s">
        <v>1351</v>
      </c>
      <c r="K8" s="1174"/>
      <c r="L8" s="1174"/>
      <c r="M8" s="826"/>
      <c r="N8" s="826"/>
      <c r="O8" s="826"/>
      <c r="P8" s="927"/>
    </row>
    <row r="9" spans="2:16" ht="15" customHeight="1">
      <c r="B9" s="1164" t="s">
        <v>1407</v>
      </c>
      <c r="C9" s="1165"/>
      <c r="D9" s="1165"/>
      <c r="E9" s="1165"/>
      <c r="F9" s="1165"/>
      <c r="G9" s="1165"/>
      <c r="H9" s="1165"/>
      <c r="I9" s="821"/>
      <c r="J9" s="1173"/>
      <c r="K9" s="1174"/>
      <c r="L9" s="1174"/>
      <c r="M9" s="924"/>
      <c r="N9" s="924"/>
      <c r="O9" s="924"/>
      <c r="P9" s="927"/>
    </row>
    <row r="10" spans="2:16" ht="15" customHeight="1">
      <c r="B10" s="1164"/>
      <c r="C10" s="1165"/>
      <c r="D10" s="1165"/>
      <c r="E10" s="1165"/>
      <c r="F10" s="1165"/>
      <c r="G10" s="1165"/>
      <c r="H10" s="1165"/>
      <c r="I10" s="821"/>
      <c r="J10" s="1173"/>
      <c r="K10" s="1174"/>
      <c r="L10" s="1174"/>
      <c r="M10" s="924"/>
      <c r="N10" s="924"/>
      <c r="O10" s="924"/>
      <c r="P10" s="927"/>
    </row>
    <row r="11" spans="2:16" ht="15" customHeight="1">
      <c r="B11" s="1164"/>
      <c r="C11" s="1165"/>
      <c r="D11" s="1165"/>
      <c r="E11" s="1165"/>
      <c r="F11" s="1165"/>
      <c r="G11" s="1165"/>
      <c r="H11" s="1165"/>
      <c r="I11" s="821"/>
      <c r="J11" s="1173"/>
      <c r="K11" s="1174"/>
      <c r="L11" s="1174"/>
      <c r="M11" s="924"/>
      <c r="N11" s="924"/>
      <c r="O11" s="924"/>
      <c r="P11" s="927"/>
    </row>
    <row r="12" spans="2:16" ht="15" customHeight="1">
      <c r="B12" s="1166" t="s">
        <v>1296</v>
      </c>
      <c r="C12" s="1167"/>
      <c r="D12" s="1167"/>
      <c r="E12" s="1167"/>
      <c r="F12" s="825"/>
      <c r="G12" s="825"/>
      <c r="H12" s="825"/>
      <c r="I12" s="821"/>
      <c r="J12" s="1173"/>
      <c r="K12" s="1174"/>
      <c r="L12" s="1174"/>
      <c r="M12" s="924"/>
      <c r="N12" s="924"/>
      <c r="O12" s="924"/>
      <c r="P12" s="927"/>
    </row>
    <row r="13" spans="2:16" ht="15" customHeight="1">
      <c r="B13" s="824"/>
      <c r="C13" s="825"/>
      <c r="D13" s="825"/>
      <c r="E13" s="825"/>
      <c r="F13" s="825"/>
      <c r="G13" s="825"/>
      <c r="H13" s="825"/>
      <c r="I13" s="821"/>
      <c r="J13" s="1173"/>
      <c r="K13" s="1174"/>
      <c r="L13" s="1174"/>
      <c r="M13" s="924"/>
      <c r="N13" s="924"/>
      <c r="O13" s="924"/>
      <c r="P13" s="927"/>
    </row>
    <row r="14" spans="2:16" ht="15.75" customHeight="1">
      <c r="B14" s="1168" t="s">
        <v>1465</v>
      </c>
      <c r="C14" s="1169"/>
      <c r="D14" s="1169"/>
      <c r="E14" s="1169"/>
      <c r="F14" s="1169"/>
      <c r="G14" s="1169"/>
      <c r="H14" s="1169"/>
      <c r="I14" s="927"/>
      <c r="J14" s="1173"/>
      <c r="K14" s="1174"/>
      <c r="L14" s="1174"/>
      <c r="M14" s="924"/>
      <c r="N14" s="924"/>
      <c r="O14" s="924"/>
      <c r="P14" s="927"/>
    </row>
    <row r="15" spans="2:16" ht="15" customHeight="1">
      <c r="B15" s="1168"/>
      <c r="C15" s="1169"/>
      <c r="D15" s="1169"/>
      <c r="E15" s="1169"/>
      <c r="F15" s="1169"/>
      <c r="G15" s="1169"/>
      <c r="H15" s="1169"/>
      <c r="I15" s="933"/>
      <c r="J15" s="1173"/>
      <c r="K15" s="1174"/>
      <c r="L15" s="1174"/>
      <c r="M15" s="979">
        <v>1912200</v>
      </c>
      <c r="N15" s="924"/>
      <c r="O15" s="924"/>
      <c r="P15" s="927"/>
    </row>
    <row r="16" spans="2:16" ht="15" customHeight="1">
      <c r="B16" s="1168"/>
      <c r="C16" s="1169"/>
      <c r="D16" s="1169"/>
      <c r="E16" s="1169"/>
      <c r="F16" s="1169"/>
      <c r="G16" s="1169"/>
      <c r="H16" s="1169"/>
      <c r="I16" s="933"/>
      <c r="J16" s="1175" t="s">
        <v>1353</v>
      </c>
      <c r="K16" s="1176"/>
      <c r="L16" s="1176"/>
      <c r="M16" s="980">
        <v>330000</v>
      </c>
      <c r="N16" s="924"/>
      <c r="O16" s="924"/>
      <c r="P16" s="927"/>
    </row>
    <row r="17" spans="2:16" ht="15" customHeight="1">
      <c r="B17" s="1168"/>
      <c r="C17" s="1169"/>
      <c r="D17" s="1169"/>
      <c r="E17" s="1169"/>
      <c r="F17" s="1169"/>
      <c r="G17" s="1169"/>
      <c r="H17" s="1169"/>
      <c r="I17" s="933"/>
      <c r="J17" s="982"/>
      <c r="K17" s="982"/>
      <c r="L17" s="982"/>
      <c r="M17" s="978"/>
      <c r="N17" s="924"/>
      <c r="O17" s="924"/>
      <c r="P17" s="927"/>
    </row>
    <row r="18" spans="2:16" ht="15" customHeight="1" thickBot="1">
      <c r="B18" s="1168"/>
      <c r="C18" s="1169"/>
      <c r="D18" s="1169"/>
      <c r="E18" s="1169"/>
      <c r="F18" s="1169"/>
      <c r="G18" s="1169"/>
      <c r="H18" s="1169"/>
      <c r="I18" s="933"/>
      <c r="J18" s="1175" t="s">
        <v>1352</v>
      </c>
      <c r="K18" s="1176"/>
      <c r="L18" s="1176"/>
      <c r="M18" s="981">
        <f>+'15f'!D8</f>
        <v>2242200</v>
      </c>
      <c r="N18" s="924"/>
      <c r="O18" s="924"/>
      <c r="P18" s="927"/>
    </row>
    <row r="19" spans="2:16" ht="15" customHeight="1" thickTop="1">
      <c r="B19" s="1168"/>
      <c r="C19" s="1169"/>
      <c r="D19" s="1169"/>
      <c r="E19" s="1169"/>
      <c r="F19" s="1169"/>
      <c r="G19" s="1169"/>
      <c r="H19" s="1169"/>
      <c r="I19" s="933"/>
      <c r="J19" s="924"/>
      <c r="K19" s="924"/>
      <c r="L19" s="924"/>
      <c r="M19" s="924"/>
      <c r="N19" s="924"/>
      <c r="O19" s="924"/>
      <c r="P19" s="927"/>
    </row>
    <row r="20" spans="2:16" ht="15" customHeight="1">
      <c r="B20" s="1168"/>
      <c r="C20" s="1169"/>
      <c r="D20" s="1169"/>
      <c r="E20" s="1169"/>
      <c r="F20" s="1169"/>
      <c r="G20" s="1169"/>
      <c r="H20" s="1169"/>
      <c r="I20" s="933"/>
      <c r="J20" s="924"/>
      <c r="K20" s="924"/>
      <c r="L20" s="934"/>
      <c r="M20" s="924"/>
      <c r="N20" s="924"/>
      <c r="O20" s="924"/>
      <c r="P20" s="927"/>
    </row>
    <row r="21" spans="2:16" ht="15" customHeight="1">
      <c r="B21" s="1172" t="s">
        <v>1320</v>
      </c>
      <c r="C21" s="1171"/>
      <c r="D21" s="1171"/>
      <c r="E21" s="1171"/>
      <c r="F21" s="1171"/>
      <c r="G21" s="936"/>
      <c r="H21" s="936"/>
      <c r="I21" s="933"/>
      <c r="J21" s="924"/>
      <c r="K21" s="924"/>
      <c r="L21" s="924"/>
      <c r="M21" s="924"/>
      <c r="N21" s="924"/>
      <c r="O21" s="924"/>
      <c r="P21" s="927"/>
    </row>
    <row r="22" spans="2:16" ht="15" customHeight="1">
      <c r="B22" s="1170" t="s">
        <v>1466</v>
      </c>
      <c r="C22" s="1171"/>
      <c r="D22" s="1171"/>
      <c r="E22" s="1171"/>
      <c r="F22" s="1171"/>
      <c r="G22" s="936"/>
      <c r="H22" s="936"/>
      <c r="I22" s="933"/>
      <c r="J22" s="827"/>
      <c r="K22" s="828"/>
      <c r="L22" s="828"/>
      <c r="M22" s="828"/>
      <c r="N22" s="828"/>
      <c r="O22" s="828"/>
      <c r="P22" s="927"/>
    </row>
    <row r="23" spans="2:16" ht="15" customHeight="1">
      <c r="B23" s="1170"/>
      <c r="C23" s="1171"/>
      <c r="D23" s="1171"/>
      <c r="E23" s="1171"/>
      <c r="F23" s="1171"/>
      <c r="G23" s="936"/>
      <c r="H23" s="936"/>
      <c r="I23" s="933"/>
      <c r="J23" s="827"/>
      <c r="K23" s="828"/>
      <c r="L23" s="828"/>
      <c r="M23" s="828"/>
      <c r="N23" s="828"/>
      <c r="O23" s="828"/>
      <c r="P23" s="927"/>
    </row>
    <row r="24" spans="2:16" ht="15" customHeight="1">
      <c r="B24" s="1170"/>
      <c r="C24" s="1171"/>
      <c r="D24" s="1171"/>
      <c r="E24" s="1171"/>
      <c r="F24" s="1171"/>
      <c r="G24" s="936"/>
      <c r="H24" s="936"/>
      <c r="I24" s="927"/>
      <c r="J24" s="827"/>
      <c r="K24" s="828"/>
      <c r="L24" s="828"/>
      <c r="M24" s="828"/>
      <c r="N24" s="828"/>
      <c r="O24" s="828"/>
      <c r="P24" s="927"/>
    </row>
    <row r="25" spans="2:16" ht="15" customHeight="1">
      <c r="B25" s="1170"/>
      <c r="C25" s="1171"/>
      <c r="D25" s="1171"/>
      <c r="E25" s="1171"/>
      <c r="F25" s="1171"/>
      <c r="G25" s="818"/>
      <c r="H25" s="818"/>
      <c r="I25" s="927"/>
      <c r="J25" s="827"/>
      <c r="K25" s="828"/>
      <c r="L25" s="828"/>
      <c r="M25" s="828"/>
      <c r="N25" s="828"/>
      <c r="O25" s="828"/>
      <c r="P25" s="927"/>
    </row>
    <row r="26" spans="2:16" ht="15" customHeight="1">
      <c r="B26" s="1170"/>
      <c r="C26" s="1171"/>
      <c r="D26" s="1171"/>
      <c r="E26" s="1171"/>
      <c r="F26" s="1171"/>
      <c r="G26" s="818"/>
      <c r="H26" s="818"/>
      <c r="I26" s="927"/>
      <c r="J26" s="827"/>
      <c r="K26" s="828"/>
      <c r="L26" s="828"/>
      <c r="M26" s="828"/>
      <c r="N26" s="828"/>
      <c r="O26" s="828"/>
      <c r="P26" s="927"/>
    </row>
    <row r="27" spans="2:16" ht="15" customHeight="1">
      <c r="B27" s="1170"/>
      <c r="C27" s="1171"/>
      <c r="D27" s="1171"/>
      <c r="E27" s="1171"/>
      <c r="F27" s="1171"/>
      <c r="G27" s="818"/>
      <c r="H27" s="818"/>
      <c r="I27" s="927"/>
      <c r="J27" s="827"/>
      <c r="K27" s="828"/>
      <c r="L27" s="828"/>
      <c r="M27" s="828"/>
      <c r="N27" s="828"/>
      <c r="O27" s="828"/>
      <c r="P27" s="927"/>
    </row>
    <row r="28" spans="2:16" ht="15" customHeight="1">
      <c r="B28" s="1170"/>
      <c r="C28" s="1171"/>
      <c r="D28" s="1171"/>
      <c r="E28" s="1171"/>
      <c r="F28" s="1171"/>
      <c r="G28" s="935"/>
      <c r="H28" s="925"/>
      <c r="I28" s="927"/>
      <c r="J28" s="827"/>
      <c r="K28" s="828"/>
      <c r="L28" s="828"/>
      <c r="M28" s="828"/>
      <c r="N28" s="828"/>
      <c r="O28" s="828"/>
      <c r="P28" s="927"/>
    </row>
    <row r="29" spans="2:16" ht="15.75">
      <c r="B29" s="1170"/>
      <c r="C29" s="1171"/>
      <c r="D29" s="1171"/>
      <c r="E29" s="1171"/>
      <c r="F29" s="1171"/>
      <c r="G29" s="935"/>
      <c r="H29" s="925"/>
      <c r="I29" s="927"/>
      <c r="J29" s="827"/>
      <c r="K29" s="828"/>
      <c r="L29" s="828"/>
      <c r="M29" s="828"/>
      <c r="N29" s="828"/>
      <c r="O29" s="828"/>
      <c r="P29" s="927"/>
    </row>
    <row r="30" spans="2:16">
      <c r="B30" s="94"/>
      <c r="C30" s="57"/>
      <c r="D30" s="57"/>
      <c r="E30" s="57"/>
      <c r="F30" s="57"/>
      <c r="G30" s="416"/>
      <c r="H30" s="57"/>
      <c r="I30" s="58"/>
      <c r="J30" s="823"/>
      <c r="K30" s="57"/>
      <c r="L30" s="57"/>
      <c r="M30" s="57"/>
      <c r="N30" s="57"/>
      <c r="O30" s="57"/>
      <c r="P30" s="58"/>
    </row>
    <row r="31" spans="2:16">
      <c r="B31" t="s">
        <v>850</v>
      </c>
      <c r="J31" s="108" t="s">
        <v>1055</v>
      </c>
    </row>
    <row r="32" spans="2:16">
      <c r="B32" s="415" t="s">
        <v>930</v>
      </c>
    </row>
    <row r="33" spans="2:18">
      <c r="C33" s="88"/>
      <c r="D33" s="415" t="s">
        <v>931</v>
      </c>
      <c r="E33" s="88"/>
      <c r="F33" s="88"/>
      <c r="G33" s="88"/>
      <c r="H33" s="88"/>
      <c r="I33" s="88"/>
      <c r="J33" s="88"/>
      <c r="K33" s="88"/>
      <c r="L33" s="88"/>
      <c r="M33" s="88"/>
      <c r="N33" s="88"/>
      <c r="O33" s="88"/>
      <c r="P33" s="88"/>
    </row>
    <row r="34" spans="2:18">
      <c r="C34" s="88"/>
      <c r="D34" s="415" t="s">
        <v>932</v>
      </c>
      <c r="E34" s="88"/>
      <c r="F34" s="88"/>
      <c r="G34" s="88"/>
      <c r="H34" s="88"/>
      <c r="I34" s="88"/>
      <c r="J34" s="88"/>
      <c r="K34" s="88"/>
      <c r="L34" s="88"/>
      <c r="M34" s="88"/>
      <c r="N34" s="88"/>
      <c r="O34" s="88"/>
      <c r="P34" s="88"/>
    </row>
    <row r="35" spans="2:18">
      <c r="B35" s="88"/>
      <c r="C35" s="88"/>
      <c r="D35" s="415" t="s">
        <v>933</v>
      </c>
      <c r="E35" s="88"/>
      <c r="F35" s="88"/>
      <c r="G35" s="88"/>
      <c r="H35" s="88"/>
      <c r="I35" s="88"/>
      <c r="J35" s="88"/>
      <c r="K35" s="88"/>
      <c r="L35" s="88"/>
      <c r="M35" s="88"/>
      <c r="N35" s="88"/>
      <c r="O35" s="88"/>
      <c r="P35" s="88"/>
    </row>
    <row r="36" spans="2:18">
      <c r="B36" s="88" t="s">
        <v>851</v>
      </c>
      <c r="C36" s="88"/>
      <c r="D36" s="88"/>
      <c r="E36" s="88"/>
      <c r="F36" s="88"/>
      <c r="G36" s="88"/>
      <c r="H36" s="88"/>
      <c r="I36" s="88"/>
      <c r="J36" s="88"/>
      <c r="K36" s="88"/>
      <c r="L36" s="88"/>
      <c r="M36" s="88"/>
      <c r="N36" s="88"/>
      <c r="O36" s="88"/>
      <c r="P36" s="88"/>
    </row>
    <row r="37" spans="2:18">
      <c r="B37" s="88" t="s">
        <v>934</v>
      </c>
      <c r="C37" s="88"/>
      <c r="D37" s="1163" t="s">
        <v>935</v>
      </c>
      <c r="E37" s="1163"/>
      <c r="F37" s="1163"/>
      <c r="G37" s="1163"/>
      <c r="H37" s="1163"/>
      <c r="I37" s="1163"/>
      <c r="J37" s="1163"/>
      <c r="K37" s="1163"/>
      <c r="L37" s="1163"/>
      <c r="M37" s="1163"/>
      <c r="N37" s="1163"/>
      <c r="O37" s="415"/>
      <c r="P37" s="108"/>
    </row>
    <row r="38" spans="2:18">
      <c r="C38" s="88"/>
      <c r="D38" s="415" t="s">
        <v>936</v>
      </c>
      <c r="E38" s="415"/>
      <c r="F38" s="415"/>
      <c r="G38" s="415"/>
      <c r="H38" s="415"/>
      <c r="I38" s="415"/>
      <c r="J38" s="415"/>
      <c r="K38" s="415"/>
      <c r="L38" s="415"/>
      <c r="M38" s="415"/>
      <c r="N38" s="415"/>
      <c r="O38" s="415"/>
      <c r="P38" s="415"/>
      <c r="Q38" s="88"/>
      <c r="R38" s="88"/>
    </row>
    <row r="39" spans="2:18">
      <c r="C39" s="88"/>
      <c r="D39" s="415" t="s">
        <v>937</v>
      </c>
      <c r="F39" s="88"/>
      <c r="G39" s="88"/>
      <c r="H39" s="88"/>
      <c r="I39" s="88"/>
      <c r="J39" s="88"/>
      <c r="K39" s="88"/>
      <c r="L39" s="88"/>
      <c r="M39" s="88"/>
      <c r="N39" s="88"/>
      <c r="O39" s="88"/>
      <c r="P39" s="88"/>
      <c r="Q39" s="88"/>
      <c r="R39" s="88"/>
    </row>
    <row r="40" spans="2:18">
      <c r="C40" s="88"/>
      <c r="D40" s="88"/>
      <c r="E40" s="88"/>
      <c r="F40" s="88"/>
      <c r="G40" s="88"/>
      <c r="H40" s="88"/>
      <c r="I40" s="88"/>
      <c r="J40" s="88"/>
      <c r="K40" s="88"/>
      <c r="L40" s="88"/>
      <c r="M40" s="88"/>
      <c r="N40" s="88"/>
      <c r="O40" s="88"/>
      <c r="P40" s="88"/>
      <c r="Q40" s="88"/>
      <c r="R40" s="88"/>
    </row>
    <row r="41" spans="2:18">
      <c r="C41" s="88"/>
      <c r="D41" s="88"/>
      <c r="E41" s="88"/>
      <c r="F41" s="88"/>
      <c r="G41" s="88"/>
      <c r="H41" s="88"/>
      <c r="I41" s="88"/>
      <c r="J41" s="88"/>
      <c r="K41" s="88"/>
      <c r="L41" s="88"/>
      <c r="M41" s="88"/>
      <c r="N41" s="88"/>
      <c r="O41" s="88"/>
      <c r="P41" s="88"/>
      <c r="Q41" s="88"/>
      <c r="R41" s="88"/>
    </row>
    <row r="42" spans="2:18">
      <c r="C42" s="88"/>
      <c r="D42" s="88"/>
      <c r="E42" s="88"/>
      <c r="F42" s="88"/>
      <c r="G42" s="88"/>
      <c r="H42" s="88"/>
      <c r="I42" s="88"/>
      <c r="J42" s="88"/>
      <c r="K42" s="88"/>
      <c r="L42" s="88"/>
      <c r="M42" s="88"/>
      <c r="N42" s="88"/>
      <c r="O42" s="88"/>
      <c r="P42" s="88"/>
      <c r="Q42" s="88"/>
      <c r="R42" s="88"/>
    </row>
    <row r="43" spans="2:18">
      <c r="C43" s="88"/>
      <c r="D43" s="88"/>
      <c r="E43" s="88"/>
      <c r="F43" s="88"/>
      <c r="G43" s="88"/>
      <c r="H43" s="88"/>
      <c r="I43" s="88"/>
      <c r="J43" s="88"/>
      <c r="K43" s="88"/>
      <c r="L43" s="88"/>
      <c r="M43" s="88"/>
      <c r="N43" s="88"/>
      <c r="O43" s="88"/>
      <c r="P43" s="88"/>
      <c r="Q43" s="88"/>
      <c r="R43" s="88"/>
    </row>
    <row r="44" spans="2:18">
      <c r="C44" s="88"/>
      <c r="D44" s="88"/>
      <c r="E44" s="88"/>
      <c r="F44" s="88"/>
      <c r="G44" s="88"/>
      <c r="H44" s="88"/>
      <c r="I44" s="88"/>
      <c r="J44" s="88"/>
      <c r="K44" s="88"/>
      <c r="L44" s="88"/>
      <c r="M44" s="88"/>
      <c r="N44" s="88"/>
      <c r="O44" s="88"/>
      <c r="P44" s="88"/>
      <c r="Q44" s="88"/>
      <c r="R44" s="88"/>
    </row>
    <row r="45" spans="2:18">
      <c r="C45" s="88"/>
      <c r="D45" s="88"/>
      <c r="E45" s="88"/>
      <c r="F45" s="88"/>
      <c r="G45" s="88"/>
      <c r="H45" s="88"/>
      <c r="I45" s="88"/>
      <c r="J45" s="88"/>
      <c r="K45" s="88"/>
      <c r="L45" s="88"/>
      <c r="M45" s="88"/>
      <c r="N45" s="88"/>
      <c r="O45" s="88"/>
      <c r="P45" s="88"/>
      <c r="Q45" s="88"/>
      <c r="R45" s="88"/>
    </row>
    <row r="46" spans="2:18">
      <c r="C46" s="88"/>
      <c r="D46" s="88"/>
      <c r="E46" s="88"/>
      <c r="F46" s="88"/>
      <c r="G46" s="88"/>
      <c r="H46" s="88"/>
      <c r="I46" s="88"/>
      <c r="J46" s="88"/>
      <c r="K46" s="88"/>
      <c r="L46" s="88"/>
      <c r="M46" s="88"/>
      <c r="N46" s="88"/>
      <c r="O46" s="88"/>
      <c r="P46" s="88"/>
      <c r="Q46" s="88"/>
      <c r="R46" s="88"/>
    </row>
    <row r="47" spans="2:18">
      <c r="C47" s="88"/>
      <c r="D47" s="88"/>
      <c r="E47" s="88"/>
      <c r="F47" s="88"/>
      <c r="G47" s="88"/>
      <c r="H47" s="88"/>
      <c r="I47" s="88"/>
      <c r="J47" s="88"/>
      <c r="K47" s="88"/>
      <c r="L47" s="88"/>
      <c r="M47" s="88"/>
      <c r="N47" s="88"/>
      <c r="O47" s="88"/>
      <c r="P47" s="88"/>
      <c r="Q47" s="88"/>
      <c r="R47" s="88"/>
    </row>
    <row r="48" spans="2:18">
      <c r="C48" s="88"/>
      <c r="D48" s="88"/>
      <c r="E48" s="88"/>
      <c r="F48" s="88"/>
      <c r="G48" s="88"/>
      <c r="H48" s="88"/>
      <c r="I48" s="88"/>
      <c r="J48" s="88"/>
      <c r="K48" s="88"/>
      <c r="L48" s="88"/>
      <c r="M48" s="88"/>
      <c r="N48" s="88"/>
      <c r="O48" s="88"/>
      <c r="P48" s="88"/>
      <c r="Q48" s="88"/>
      <c r="R48" s="88"/>
    </row>
    <row r="49" spans="3:18">
      <c r="C49" s="88"/>
      <c r="D49" s="88"/>
      <c r="E49" s="88"/>
      <c r="F49" s="88"/>
      <c r="G49" s="88"/>
      <c r="H49" s="88"/>
      <c r="I49" s="88"/>
      <c r="J49" s="88"/>
      <c r="K49" s="88"/>
      <c r="L49" s="88"/>
      <c r="M49" s="88"/>
      <c r="N49" s="88"/>
      <c r="O49" s="88"/>
      <c r="P49" s="88"/>
      <c r="Q49" s="88"/>
      <c r="R49" s="88"/>
    </row>
    <row r="50" spans="3:18">
      <c r="C50" s="88"/>
      <c r="D50" s="88"/>
      <c r="E50" s="88"/>
      <c r="F50" s="88"/>
      <c r="G50" s="88"/>
      <c r="H50" s="88"/>
      <c r="I50" s="88"/>
      <c r="J50" s="88"/>
      <c r="K50" s="88"/>
      <c r="L50" s="88"/>
      <c r="M50" s="88"/>
      <c r="N50" s="88"/>
      <c r="O50" s="88"/>
      <c r="P50" s="88"/>
      <c r="Q50" s="88"/>
      <c r="R50" s="88"/>
    </row>
    <row r="51" spans="3:18">
      <c r="C51" s="88"/>
      <c r="D51" s="88"/>
      <c r="E51" s="88"/>
      <c r="F51" s="88"/>
      <c r="G51" s="88"/>
      <c r="H51" s="88"/>
      <c r="I51" s="88"/>
      <c r="J51" s="88"/>
      <c r="K51" s="88"/>
      <c r="L51" s="88"/>
      <c r="M51" s="88"/>
      <c r="N51" s="88"/>
      <c r="O51" s="88"/>
      <c r="P51" s="88"/>
      <c r="Q51" s="88"/>
      <c r="R51" s="88"/>
    </row>
    <row r="52" spans="3:18">
      <c r="C52" s="88"/>
      <c r="D52" s="88"/>
      <c r="E52" s="88"/>
      <c r="F52" s="88"/>
      <c r="G52" s="88"/>
      <c r="H52" s="88"/>
      <c r="I52" s="88"/>
      <c r="J52" s="88"/>
      <c r="K52" s="88"/>
      <c r="L52" s="88"/>
      <c r="M52" s="88"/>
      <c r="N52" s="88"/>
      <c r="O52" s="88"/>
      <c r="P52" s="88"/>
      <c r="Q52" s="88"/>
      <c r="R52" s="88"/>
    </row>
    <row r="53" spans="3:18">
      <c r="C53" s="88"/>
      <c r="D53" s="88"/>
      <c r="E53" s="88"/>
      <c r="F53" s="88"/>
      <c r="G53" s="88"/>
      <c r="H53" s="88"/>
      <c r="I53" s="88"/>
      <c r="J53" s="88"/>
      <c r="K53" s="88"/>
      <c r="L53" s="88"/>
      <c r="M53" s="88"/>
      <c r="N53" s="88"/>
      <c r="O53" s="88"/>
      <c r="P53" s="88"/>
      <c r="Q53" s="88"/>
      <c r="R53" s="88"/>
    </row>
    <row r="54" spans="3:18">
      <c r="C54" s="88"/>
      <c r="D54" s="88"/>
      <c r="E54" s="88"/>
      <c r="F54" s="88"/>
      <c r="G54" s="88"/>
      <c r="H54" s="88"/>
      <c r="I54" s="88"/>
      <c r="J54" s="88"/>
      <c r="K54" s="88"/>
      <c r="L54" s="88"/>
      <c r="M54" s="88"/>
      <c r="N54" s="88"/>
      <c r="O54" s="88"/>
      <c r="P54" s="88"/>
      <c r="Q54" s="88"/>
      <c r="R54" s="88"/>
    </row>
    <row r="55" spans="3:18">
      <c r="C55" s="88"/>
      <c r="D55" s="88"/>
      <c r="E55" s="88"/>
      <c r="F55" s="88"/>
      <c r="G55" s="88"/>
      <c r="H55" s="88"/>
      <c r="I55" s="88"/>
      <c r="J55" s="88"/>
      <c r="K55" s="88"/>
      <c r="L55" s="88"/>
      <c r="M55" s="88"/>
      <c r="N55" s="88"/>
      <c r="O55" s="88"/>
      <c r="P55" s="88"/>
      <c r="Q55" s="88"/>
      <c r="R55" s="88"/>
    </row>
    <row r="56" spans="3:18">
      <c r="C56" s="88"/>
      <c r="D56" s="88"/>
      <c r="E56" s="88"/>
      <c r="F56" s="88"/>
      <c r="G56" s="88"/>
      <c r="H56" s="88"/>
      <c r="I56" s="88"/>
      <c r="J56" s="88"/>
      <c r="K56" s="88"/>
      <c r="L56" s="88"/>
      <c r="M56" s="88"/>
      <c r="N56" s="88"/>
      <c r="O56" s="88"/>
      <c r="P56" s="88"/>
      <c r="Q56" s="88"/>
      <c r="R56" s="88"/>
    </row>
    <row r="57" spans="3:18">
      <c r="C57" s="88"/>
      <c r="D57" s="88"/>
      <c r="E57" s="88"/>
      <c r="F57" s="88"/>
      <c r="G57" s="88"/>
      <c r="H57" s="88"/>
      <c r="I57" s="88"/>
      <c r="J57" s="88"/>
      <c r="K57" s="88"/>
      <c r="L57" s="88"/>
      <c r="M57" s="88"/>
      <c r="N57" s="88"/>
      <c r="O57" s="88"/>
      <c r="P57" s="88"/>
      <c r="Q57" s="88"/>
      <c r="R57" s="88"/>
    </row>
    <row r="58" spans="3:18">
      <c r="C58" s="88"/>
      <c r="D58" s="88"/>
      <c r="E58" s="88"/>
      <c r="F58" s="88"/>
      <c r="G58" s="88"/>
      <c r="H58" s="88"/>
      <c r="I58" s="88"/>
      <c r="J58" s="88"/>
      <c r="K58" s="88"/>
      <c r="L58" s="88"/>
      <c r="M58" s="88"/>
      <c r="N58" s="88"/>
      <c r="O58" s="88"/>
      <c r="P58" s="88"/>
      <c r="Q58" s="88"/>
      <c r="R58" s="88"/>
    </row>
    <row r="59" spans="3:18">
      <c r="C59" s="88"/>
      <c r="D59" s="88"/>
      <c r="E59" s="88"/>
      <c r="F59" s="88"/>
      <c r="G59" s="88"/>
      <c r="H59" s="88"/>
      <c r="I59" s="88"/>
      <c r="J59" s="88"/>
      <c r="K59" s="88"/>
      <c r="L59" s="88"/>
      <c r="M59" s="88"/>
      <c r="N59" s="88"/>
      <c r="O59" s="88"/>
      <c r="P59" s="88"/>
      <c r="Q59" s="88"/>
      <c r="R59" s="88"/>
    </row>
    <row r="60" spans="3:18">
      <c r="C60" s="88"/>
      <c r="D60" s="88"/>
      <c r="E60" s="88"/>
      <c r="F60" s="88"/>
      <c r="G60" s="88"/>
      <c r="H60" s="88"/>
      <c r="I60" s="88"/>
      <c r="J60" s="88"/>
      <c r="K60" s="88"/>
      <c r="L60" s="88"/>
      <c r="M60" s="88"/>
      <c r="N60" s="88"/>
      <c r="O60" s="88"/>
      <c r="P60" s="88"/>
      <c r="Q60" s="88"/>
      <c r="R60" s="88"/>
    </row>
    <row r="61" spans="3:18">
      <c r="C61" s="88"/>
      <c r="D61" s="88"/>
      <c r="E61" s="88"/>
      <c r="F61" s="88"/>
      <c r="G61" s="88"/>
      <c r="H61" s="88"/>
      <c r="I61" s="88"/>
      <c r="J61" s="88"/>
      <c r="K61" s="88"/>
      <c r="L61" s="88"/>
      <c r="M61" s="88"/>
      <c r="N61" s="88"/>
      <c r="O61" s="88"/>
      <c r="P61" s="88"/>
      <c r="Q61" s="88"/>
      <c r="R61" s="88"/>
    </row>
    <row r="62" spans="3:18">
      <c r="C62" s="88"/>
      <c r="D62" s="88"/>
      <c r="E62" s="88"/>
      <c r="F62" s="88"/>
      <c r="G62" s="88"/>
      <c r="H62" s="88"/>
      <c r="I62" s="88"/>
      <c r="J62" s="88"/>
      <c r="K62" s="88"/>
      <c r="L62" s="88"/>
      <c r="M62" s="88"/>
      <c r="N62" s="88"/>
      <c r="O62" s="88"/>
      <c r="P62" s="88"/>
      <c r="Q62" s="88"/>
      <c r="R62" s="88"/>
    </row>
    <row r="63" spans="3:18">
      <c r="C63" s="88"/>
      <c r="D63" s="88"/>
      <c r="E63" s="88"/>
      <c r="F63" s="88"/>
      <c r="G63" s="88"/>
      <c r="H63" s="88"/>
      <c r="I63" s="88"/>
      <c r="J63" s="88"/>
      <c r="K63" s="88"/>
      <c r="L63" s="88"/>
      <c r="M63" s="88"/>
      <c r="N63" s="88"/>
      <c r="O63" s="88"/>
      <c r="P63" s="88"/>
      <c r="Q63" s="88"/>
      <c r="R63" s="88"/>
    </row>
    <row r="64" spans="3:18">
      <c r="C64" s="88"/>
      <c r="D64" s="88"/>
      <c r="E64" s="88"/>
      <c r="F64" s="88"/>
      <c r="G64" s="88"/>
      <c r="H64" s="88"/>
      <c r="I64" s="88"/>
      <c r="J64" s="88"/>
      <c r="K64" s="88"/>
      <c r="L64" s="88"/>
      <c r="M64" s="88"/>
      <c r="N64" s="88"/>
      <c r="O64" s="88"/>
      <c r="P64" s="88"/>
      <c r="Q64" s="88"/>
      <c r="R64" s="88"/>
    </row>
    <row r="65" spans="3:18">
      <c r="C65" s="88"/>
      <c r="D65" s="88"/>
      <c r="E65" s="88"/>
      <c r="F65" s="88"/>
      <c r="G65" s="88"/>
      <c r="H65" s="88"/>
      <c r="I65" s="88"/>
      <c r="J65" s="88"/>
      <c r="K65" s="88"/>
      <c r="L65" s="88"/>
      <c r="M65" s="88"/>
      <c r="N65" s="88"/>
      <c r="O65" s="88"/>
      <c r="P65" s="88"/>
      <c r="Q65" s="88"/>
      <c r="R65" s="88"/>
    </row>
    <row r="66" spans="3:18">
      <c r="C66" s="88"/>
      <c r="D66" s="88"/>
      <c r="E66" s="88"/>
      <c r="F66" s="88"/>
      <c r="G66" s="88"/>
      <c r="H66" s="88"/>
      <c r="I66" s="88"/>
      <c r="J66" s="88"/>
      <c r="K66" s="88"/>
      <c r="L66" s="88"/>
      <c r="M66" s="88"/>
      <c r="N66" s="88"/>
      <c r="O66" s="88"/>
      <c r="P66" s="88"/>
      <c r="Q66" s="88"/>
      <c r="R66" s="88"/>
    </row>
    <row r="67" spans="3:18">
      <c r="C67" s="88"/>
      <c r="D67" s="88"/>
      <c r="E67" s="88"/>
      <c r="F67" s="88"/>
      <c r="G67" s="88"/>
      <c r="H67" s="88"/>
      <c r="I67" s="88"/>
      <c r="J67" s="88"/>
      <c r="K67" s="88"/>
      <c r="L67" s="88"/>
      <c r="M67" s="88"/>
      <c r="N67" s="88"/>
      <c r="O67" s="88"/>
      <c r="P67" s="88"/>
      <c r="Q67" s="88"/>
      <c r="R67" s="88"/>
    </row>
    <row r="68" spans="3:18">
      <c r="C68" s="88"/>
      <c r="D68" s="88"/>
      <c r="E68" s="88"/>
      <c r="F68" s="88"/>
      <c r="G68" s="88"/>
      <c r="H68" s="88"/>
      <c r="I68" s="88"/>
      <c r="J68" s="88"/>
      <c r="K68" s="88"/>
      <c r="L68" s="88"/>
      <c r="M68" s="88"/>
      <c r="N68" s="88"/>
      <c r="O68" s="88"/>
      <c r="P68" s="88"/>
      <c r="Q68" s="88"/>
      <c r="R68" s="88"/>
    </row>
    <row r="69" spans="3:18">
      <c r="C69" s="88"/>
      <c r="D69" s="88"/>
      <c r="E69" s="88"/>
      <c r="F69" s="88"/>
      <c r="G69" s="88"/>
      <c r="H69" s="88"/>
      <c r="I69" s="88"/>
      <c r="J69" s="88"/>
      <c r="K69" s="88"/>
      <c r="L69" s="88"/>
      <c r="M69" s="88"/>
      <c r="N69" s="88"/>
      <c r="O69" s="88"/>
      <c r="P69" s="88"/>
      <c r="Q69" s="88"/>
      <c r="R69" s="88"/>
    </row>
    <row r="70" spans="3:18">
      <c r="C70" s="88"/>
      <c r="D70" s="88"/>
      <c r="E70" s="88"/>
      <c r="F70" s="88"/>
      <c r="G70" s="88"/>
      <c r="H70" s="88"/>
      <c r="I70" s="88"/>
      <c r="J70" s="88"/>
      <c r="K70" s="88"/>
      <c r="L70" s="88"/>
      <c r="M70" s="88"/>
      <c r="N70" s="88"/>
      <c r="O70" s="88"/>
      <c r="P70" s="88"/>
      <c r="Q70" s="88"/>
      <c r="R70" s="88"/>
    </row>
    <row r="71" spans="3:18">
      <c r="C71" s="88"/>
      <c r="D71" s="88"/>
      <c r="E71" s="88"/>
      <c r="F71" s="88"/>
      <c r="G71" s="88"/>
      <c r="H71" s="88"/>
      <c r="I71" s="88"/>
      <c r="J71" s="88"/>
      <c r="K71" s="88"/>
      <c r="L71" s="88"/>
      <c r="M71" s="88"/>
      <c r="N71" s="88"/>
      <c r="O71" s="88"/>
      <c r="P71" s="88"/>
      <c r="Q71" s="88"/>
      <c r="R71" s="88"/>
    </row>
    <row r="72" spans="3:18">
      <c r="C72" s="88"/>
      <c r="D72" s="88"/>
      <c r="E72" s="88"/>
      <c r="F72" s="88"/>
      <c r="G72" s="88"/>
      <c r="H72" s="88"/>
      <c r="I72" s="88"/>
      <c r="J72" s="88"/>
      <c r="K72" s="88"/>
      <c r="L72" s="88"/>
      <c r="M72" s="88"/>
      <c r="N72" s="88"/>
      <c r="O72" s="88"/>
      <c r="P72" s="88"/>
      <c r="Q72" s="88"/>
      <c r="R72" s="88"/>
    </row>
    <row r="73" spans="3:18">
      <c r="C73" s="88"/>
      <c r="D73" s="88"/>
      <c r="E73" s="88"/>
      <c r="F73" s="88"/>
      <c r="G73" s="88"/>
      <c r="H73" s="88"/>
      <c r="I73" s="88"/>
      <c r="J73" s="88"/>
      <c r="K73" s="88"/>
      <c r="L73" s="88"/>
      <c r="M73" s="88"/>
      <c r="N73" s="88"/>
      <c r="O73" s="88"/>
      <c r="P73" s="88"/>
      <c r="Q73" s="88"/>
      <c r="R73" s="88"/>
    </row>
    <row r="74" spans="3:18">
      <c r="C74" s="88"/>
      <c r="D74" s="88"/>
      <c r="E74" s="88"/>
      <c r="F74" s="88"/>
      <c r="G74" s="88"/>
      <c r="H74" s="88"/>
      <c r="I74" s="88"/>
      <c r="J74" s="88"/>
      <c r="K74" s="88"/>
      <c r="L74" s="88"/>
      <c r="M74" s="88"/>
      <c r="N74" s="88"/>
      <c r="O74" s="88"/>
      <c r="P74" s="88"/>
      <c r="Q74" s="88"/>
      <c r="R74" s="88"/>
    </row>
    <row r="75" spans="3:18">
      <c r="C75" s="88"/>
      <c r="D75" s="88"/>
      <c r="E75" s="88"/>
      <c r="F75" s="88"/>
      <c r="G75" s="88"/>
      <c r="H75" s="88"/>
      <c r="I75" s="88"/>
      <c r="J75" s="88"/>
      <c r="K75" s="88"/>
      <c r="L75" s="88"/>
      <c r="M75" s="88"/>
      <c r="N75" s="88"/>
      <c r="O75" s="88"/>
      <c r="P75" s="88"/>
      <c r="Q75" s="88"/>
      <c r="R75" s="88"/>
    </row>
    <row r="76" spans="3:18">
      <c r="C76" s="88"/>
      <c r="D76" s="88"/>
      <c r="E76" s="88"/>
      <c r="F76" s="88"/>
      <c r="G76" s="88"/>
      <c r="H76" s="88"/>
      <c r="I76" s="88"/>
      <c r="J76" s="88"/>
      <c r="K76" s="88"/>
      <c r="L76" s="88"/>
      <c r="M76" s="88"/>
      <c r="N76" s="88"/>
      <c r="O76" s="88"/>
      <c r="P76" s="88"/>
      <c r="Q76" s="88"/>
      <c r="R76" s="88"/>
    </row>
    <row r="77" spans="3:18">
      <c r="C77" s="88"/>
      <c r="D77" s="88"/>
      <c r="E77" s="88"/>
      <c r="F77" s="88"/>
      <c r="G77" s="88"/>
      <c r="H77" s="88"/>
      <c r="I77" s="88"/>
      <c r="J77" s="88"/>
      <c r="K77" s="88"/>
      <c r="L77" s="88"/>
      <c r="M77" s="88"/>
      <c r="N77" s="88"/>
      <c r="O77" s="88"/>
      <c r="P77" s="88"/>
      <c r="Q77" s="88"/>
      <c r="R77" s="88"/>
    </row>
    <row r="78" spans="3:18">
      <c r="C78" s="88"/>
      <c r="D78" s="88"/>
      <c r="E78" s="88"/>
      <c r="F78" s="88"/>
      <c r="G78" s="88"/>
      <c r="H78" s="88"/>
      <c r="I78" s="88"/>
      <c r="J78" s="88"/>
      <c r="K78" s="88"/>
      <c r="L78" s="88"/>
      <c r="M78" s="88"/>
      <c r="N78" s="88"/>
      <c r="O78" s="88"/>
      <c r="P78" s="88"/>
      <c r="Q78" s="88"/>
      <c r="R78" s="88"/>
    </row>
    <row r="79" spans="3:18">
      <c r="C79" s="88"/>
      <c r="D79" s="88"/>
      <c r="E79" s="88"/>
      <c r="F79" s="88"/>
      <c r="G79" s="88"/>
      <c r="H79" s="88"/>
      <c r="I79" s="88"/>
      <c r="J79" s="88"/>
      <c r="K79" s="88"/>
      <c r="L79" s="88"/>
      <c r="M79" s="88"/>
      <c r="N79" s="88"/>
      <c r="O79" s="88"/>
      <c r="P79" s="88"/>
      <c r="Q79" s="88"/>
      <c r="R79" s="88"/>
    </row>
    <row r="80" spans="3:18">
      <c r="C80" s="88"/>
      <c r="D80" s="88"/>
      <c r="E80" s="88"/>
      <c r="F80" s="88"/>
      <c r="G80" s="88"/>
      <c r="H80" s="88"/>
      <c r="I80" s="88"/>
      <c r="J80" s="88"/>
      <c r="K80" s="88"/>
      <c r="L80" s="88"/>
      <c r="M80" s="88"/>
      <c r="N80" s="88"/>
      <c r="O80" s="88"/>
      <c r="P80" s="88"/>
      <c r="Q80" s="88"/>
      <c r="R80" s="88"/>
    </row>
    <row r="81" spans="3:18">
      <c r="C81" s="88"/>
      <c r="D81" s="88"/>
      <c r="E81" s="88"/>
      <c r="F81" s="88"/>
      <c r="G81" s="88"/>
      <c r="H81" s="88"/>
      <c r="I81" s="88"/>
      <c r="J81" s="88"/>
      <c r="K81" s="88"/>
      <c r="L81" s="88"/>
      <c r="M81" s="88"/>
      <c r="N81" s="88"/>
      <c r="O81" s="88"/>
      <c r="P81" s="88"/>
      <c r="Q81" s="88"/>
      <c r="R81" s="88"/>
    </row>
    <row r="82" spans="3:18">
      <c r="C82" s="88"/>
      <c r="D82" s="88"/>
      <c r="E82" s="88"/>
      <c r="F82" s="88"/>
      <c r="G82" s="88"/>
      <c r="H82" s="88"/>
      <c r="I82" s="88"/>
      <c r="J82" s="88"/>
      <c r="K82" s="88"/>
      <c r="L82" s="88"/>
      <c r="M82" s="88"/>
      <c r="N82" s="88"/>
      <c r="O82" s="88"/>
      <c r="P82" s="88"/>
      <c r="Q82" s="88"/>
      <c r="R82" s="88"/>
    </row>
    <row r="83" spans="3:18">
      <c r="C83" s="88"/>
      <c r="D83" s="88"/>
      <c r="E83" s="88"/>
      <c r="F83" s="88"/>
      <c r="G83" s="88"/>
      <c r="H83" s="88"/>
      <c r="I83" s="88"/>
      <c r="J83" s="88"/>
      <c r="K83" s="88"/>
      <c r="L83" s="88"/>
      <c r="M83" s="88"/>
      <c r="N83" s="88"/>
      <c r="O83" s="88"/>
      <c r="P83" s="88"/>
      <c r="Q83" s="88"/>
      <c r="R83" s="88"/>
    </row>
    <row r="84" spans="3:18">
      <c r="C84" s="88"/>
      <c r="D84" s="88"/>
      <c r="E84" s="88"/>
      <c r="F84" s="88"/>
      <c r="G84" s="88"/>
      <c r="H84" s="88"/>
      <c r="I84" s="88"/>
      <c r="J84" s="88"/>
      <c r="K84" s="88"/>
      <c r="L84" s="88"/>
      <c r="M84" s="88"/>
      <c r="N84" s="88"/>
      <c r="O84" s="88"/>
      <c r="P84" s="88"/>
      <c r="Q84" s="88"/>
      <c r="R84" s="88"/>
    </row>
    <row r="85" spans="3:18">
      <c r="C85" s="88"/>
      <c r="D85" s="88"/>
      <c r="E85" s="88"/>
      <c r="F85" s="88"/>
      <c r="G85" s="88"/>
      <c r="H85" s="88"/>
      <c r="I85" s="88"/>
      <c r="J85" s="88"/>
      <c r="K85" s="88"/>
      <c r="L85" s="88"/>
      <c r="M85" s="88"/>
      <c r="N85" s="88"/>
      <c r="O85" s="88"/>
      <c r="P85" s="88"/>
      <c r="Q85" s="88"/>
      <c r="R85" s="88"/>
    </row>
    <row r="86" spans="3:18">
      <c r="C86" s="88"/>
      <c r="D86" s="88"/>
      <c r="E86" s="88"/>
      <c r="F86" s="88"/>
      <c r="G86" s="88"/>
      <c r="H86" s="88"/>
      <c r="I86" s="88"/>
      <c r="J86" s="88"/>
      <c r="K86" s="88"/>
      <c r="L86" s="88"/>
      <c r="M86" s="88"/>
      <c r="N86" s="88"/>
      <c r="O86" s="88"/>
      <c r="P86" s="88"/>
      <c r="Q86" s="88"/>
      <c r="R86" s="88"/>
    </row>
    <row r="87" spans="3:18">
      <c r="C87" s="88"/>
      <c r="D87" s="88"/>
      <c r="E87" s="88"/>
      <c r="F87" s="88"/>
      <c r="G87" s="88"/>
      <c r="H87" s="88"/>
      <c r="I87" s="88"/>
      <c r="J87" s="88"/>
      <c r="K87" s="88"/>
      <c r="L87" s="88"/>
      <c r="M87" s="88"/>
      <c r="N87" s="88"/>
      <c r="O87" s="88"/>
      <c r="P87" s="88"/>
      <c r="Q87" s="88"/>
      <c r="R87" s="88"/>
    </row>
    <row r="88" spans="3:18">
      <c r="C88" s="88"/>
      <c r="D88" s="88"/>
      <c r="E88" s="88"/>
      <c r="F88" s="88"/>
      <c r="G88" s="88"/>
      <c r="H88" s="88"/>
      <c r="I88" s="88"/>
      <c r="J88" s="88"/>
      <c r="K88" s="88"/>
      <c r="L88" s="88"/>
      <c r="M88" s="88"/>
      <c r="N88" s="88"/>
      <c r="O88" s="88"/>
      <c r="P88" s="88"/>
      <c r="Q88" s="88"/>
      <c r="R88" s="88"/>
    </row>
    <row r="89" spans="3:18">
      <c r="C89" s="88"/>
      <c r="D89" s="88"/>
      <c r="E89" s="88"/>
      <c r="F89" s="88"/>
      <c r="G89" s="88"/>
      <c r="H89" s="88"/>
      <c r="I89" s="88"/>
      <c r="J89" s="88"/>
      <c r="K89" s="88"/>
      <c r="L89" s="88"/>
      <c r="M89" s="88"/>
      <c r="N89" s="88"/>
      <c r="O89" s="88"/>
      <c r="P89" s="88"/>
      <c r="Q89" s="88"/>
      <c r="R89" s="88"/>
    </row>
    <row r="90" spans="3:18">
      <c r="C90" s="88"/>
      <c r="D90" s="88"/>
      <c r="E90" s="88"/>
      <c r="F90" s="88"/>
      <c r="G90" s="88"/>
      <c r="H90" s="88"/>
      <c r="I90" s="88"/>
      <c r="J90" s="88"/>
      <c r="K90" s="88"/>
      <c r="L90" s="88"/>
      <c r="M90" s="88"/>
      <c r="N90" s="88"/>
      <c r="O90" s="88"/>
      <c r="P90" s="88"/>
      <c r="Q90" s="88"/>
      <c r="R90" s="88"/>
    </row>
    <row r="91" spans="3:18">
      <c r="C91" s="88"/>
      <c r="D91" s="88"/>
      <c r="E91" s="88"/>
      <c r="F91" s="88"/>
      <c r="G91" s="88"/>
      <c r="H91" s="88"/>
      <c r="I91" s="88"/>
      <c r="J91" s="88"/>
      <c r="K91" s="88"/>
      <c r="L91" s="88"/>
      <c r="M91" s="88"/>
      <c r="N91" s="88"/>
      <c r="O91" s="88"/>
      <c r="P91" s="88"/>
      <c r="Q91" s="88"/>
      <c r="R91" s="88"/>
    </row>
    <row r="92" spans="3:18">
      <c r="C92" s="88"/>
      <c r="D92" s="88"/>
      <c r="E92" s="88"/>
      <c r="F92" s="88"/>
      <c r="G92" s="88"/>
      <c r="H92" s="88"/>
      <c r="I92" s="88"/>
      <c r="J92" s="88"/>
      <c r="K92" s="88"/>
      <c r="L92" s="88"/>
      <c r="M92" s="88"/>
      <c r="N92" s="88"/>
      <c r="O92" s="88"/>
      <c r="P92" s="88"/>
      <c r="Q92" s="88"/>
      <c r="R92" s="88"/>
    </row>
    <row r="93" spans="3:18">
      <c r="C93" s="88"/>
      <c r="D93" s="88"/>
      <c r="E93" s="88"/>
      <c r="F93" s="88"/>
      <c r="G93" s="88"/>
      <c r="H93" s="88"/>
      <c r="I93" s="88"/>
      <c r="J93" s="88"/>
      <c r="K93" s="88"/>
      <c r="L93" s="88"/>
      <c r="M93" s="88"/>
      <c r="N93" s="88"/>
      <c r="O93" s="88"/>
      <c r="P93" s="88"/>
      <c r="Q93" s="88"/>
      <c r="R93" s="88"/>
    </row>
    <row r="94" spans="3:18">
      <c r="C94" s="88"/>
      <c r="D94" s="88"/>
      <c r="E94" s="88"/>
      <c r="F94" s="88"/>
      <c r="G94" s="88"/>
      <c r="H94" s="88"/>
      <c r="I94" s="88"/>
      <c r="J94" s="88"/>
      <c r="K94" s="88"/>
      <c r="L94" s="88"/>
      <c r="M94" s="88"/>
      <c r="N94" s="88"/>
      <c r="O94" s="88"/>
      <c r="P94" s="88"/>
      <c r="Q94" s="88"/>
      <c r="R94" s="88"/>
    </row>
    <row r="95" spans="3:18">
      <c r="C95" s="88"/>
      <c r="D95" s="88"/>
      <c r="E95" s="88"/>
      <c r="F95" s="88"/>
      <c r="G95" s="88"/>
      <c r="H95" s="88"/>
      <c r="I95" s="88"/>
      <c r="J95" s="88"/>
      <c r="K95" s="88"/>
      <c r="L95" s="88"/>
      <c r="M95" s="88"/>
      <c r="N95" s="88"/>
      <c r="O95" s="88"/>
      <c r="P95" s="88"/>
      <c r="Q95" s="88"/>
      <c r="R95" s="88"/>
    </row>
    <row r="96" spans="3:18">
      <c r="C96" s="88"/>
      <c r="D96" s="88"/>
      <c r="E96" s="88"/>
      <c r="F96" s="88"/>
      <c r="G96" s="88"/>
      <c r="H96" s="88"/>
      <c r="I96" s="88"/>
      <c r="J96" s="88"/>
      <c r="K96" s="88"/>
      <c r="L96" s="88"/>
      <c r="M96" s="88"/>
      <c r="N96" s="88"/>
      <c r="O96" s="88"/>
      <c r="P96" s="88"/>
      <c r="Q96" s="88"/>
      <c r="R96" s="88"/>
    </row>
    <row r="97" spans="3:18">
      <c r="C97" s="88"/>
      <c r="D97" s="88"/>
      <c r="E97" s="88"/>
      <c r="F97" s="88"/>
      <c r="G97" s="88"/>
      <c r="H97" s="88"/>
      <c r="I97" s="88"/>
      <c r="J97" s="88"/>
      <c r="K97" s="88"/>
      <c r="L97" s="88"/>
      <c r="M97" s="88"/>
      <c r="N97" s="88"/>
      <c r="O97" s="88"/>
      <c r="P97" s="88"/>
      <c r="Q97" s="88"/>
      <c r="R97" s="88"/>
    </row>
    <row r="98" spans="3:18">
      <c r="C98" s="88"/>
      <c r="D98" s="88"/>
      <c r="E98" s="88"/>
      <c r="F98" s="88"/>
      <c r="G98" s="88"/>
      <c r="H98" s="88"/>
      <c r="I98" s="88"/>
      <c r="J98" s="88"/>
      <c r="K98" s="88"/>
      <c r="L98" s="88"/>
      <c r="M98" s="88"/>
      <c r="N98" s="88"/>
      <c r="O98" s="88"/>
      <c r="P98" s="88"/>
      <c r="Q98" s="88"/>
      <c r="R98" s="88"/>
    </row>
    <row r="99" spans="3:18">
      <c r="C99" s="88"/>
      <c r="D99" s="88"/>
      <c r="E99" s="88"/>
      <c r="F99" s="88"/>
      <c r="G99" s="88"/>
      <c r="H99" s="88"/>
      <c r="I99" s="88"/>
      <c r="J99" s="88"/>
      <c r="K99" s="88"/>
      <c r="L99" s="88"/>
      <c r="M99" s="88"/>
      <c r="N99" s="88"/>
      <c r="O99" s="88"/>
      <c r="P99" s="88"/>
      <c r="Q99" s="88"/>
      <c r="R99" s="88"/>
    </row>
    <row r="100" spans="3:18">
      <c r="C100" s="88"/>
      <c r="D100" s="88"/>
      <c r="E100" s="88"/>
      <c r="F100" s="88"/>
      <c r="G100" s="88"/>
      <c r="H100" s="88"/>
      <c r="I100" s="88"/>
      <c r="J100" s="88"/>
      <c r="K100" s="88"/>
      <c r="L100" s="88"/>
      <c r="M100" s="88"/>
      <c r="N100" s="88"/>
      <c r="O100" s="88"/>
      <c r="P100" s="88"/>
      <c r="Q100" s="88"/>
      <c r="R100" s="88"/>
    </row>
    <row r="101" spans="3:18">
      <c r="C101" s="88"/>
      <c r="D101" s="88"/>
      <c r="E101" s="88"/>
      <c r="F101" s="88"/>
      <c r="G101" s="88"/>
      <c r="H101" s="88"/>
      <c r="I101" s="88"/>
      <c r="J101" s="88"/>
      <c r="K101" s="88"/>
      <c r="L101" s="88"/>
      <c r="M101" s="88"/>
      <c r="N101" s="88"/>
      <c r="O101" s="88"/>
      <c r="P101" s="88"/>
      <c r="Q101" s="88"/>
      <c r="R101" s="88"/>
    </row>
    <row r="102" spans="3:18">
      <c r="C102" s="88"/>
      <c r="D102" s="88"/>
      <c r="E102" s="88"/>
      <c r="F102" s="88"/>
      <c r="G102" s="88"/>
      <c r="H102" s="88"/>
      <c r="I102" s="88"/>
      <c r="J102" s="88"/>
      <c r="K102" s="88"/>
      <c r="L102" s="88"/>
      <c r="M102" s="88"/>
      <c r="N102" s="88"/>
      <c r="O102" s="88"/>
      <c r="P102" s="88"/>
      <c r="Q102" s="88"/>
      <c r="R102" s="88"/>
    </row>
    <row r="103" spans="3:18">
      <c r="C103" s="88"/>
      <c r="D103" s="88"/>
      <c r="E103" s="88"/>
      <c r="F103" s="88"/>
      <c r="G103" s="88"/>
      <c r="H103" s="88"/>
      <c r="I103" s="88"/>
      <c r="J103" s="88"/>
      <c r="K103" s="88"/>
      <c r="L103" s="88"/>
      <c r="M103" s="88"/>
      <c r="N103" s="88"/>
      <c r="O103" s="88"/>
      <c r="P103" s="88"/>
      <c r="Q103" s="88"/>
      <c r="R103" s="88"/>
    </row>
    <row r="104" spans="3:18">
      <c r="C104" s="88"/>
      <c r="D104" s="88"/>
      <c r="E104" s="88"/>
      <c r="F104" s="88"/>
      <c r="G104" s="88"/>
      <c r="H104" s="88"/>
      <c r="I104" s="88"/>
      <c r="J104" s="88"/>
      <c r="K104" s="88"/>
      <c r="L104" s="88"/>
      <c r="M104" s="88"/>
      <c r="N104" s="88"/>
      <c r="O104" s="88"/>
      <c r="P104" s="88"/>
      <c r="Q104" s="88"/>
      <c r="R104" s="88"/>
    </row>
    <row r="105" spans="3:18">
      <c r="C105" s="88"/>
      <c r="D105" s="88"/>
      <c r="E105" s="88"/>
      <c r="F105" s="88"/>
      <c r="G105" s="88"/>
      <c r="H105" s="88"/>
      <c r="I105" s="88"/>
      <c r="J105" s="88"/>
      <c r="K105" s="88"/>
      <c r="L105" s="88"/>
      <c r="M105" s="88"/>
      <c r="N105" s="88"/>
      <c r="O105" s="88"/>
      <c r="P105" s="88"/>
      <c r="Q105" s="88"/>
      <c r="R105" s="88"/>
    </row>
    <row r="106" spans="3:18">
      <c r="C106" s="88"/>
      <c r="D106" s="88"/>
      <c r="E106" s="88"/>
      <c r="F106" s="88"/>
      <c r="G106" s="88"/>
      <c r="H106" s="88"/>
      <c r="I106" s="88"/>
      <c r="J106" s="88"/>
      <c r="K106" s="88"/>
      <c r="L106" s="88"/>
      <c r="M106" s="88"/>
      <c r="N106" s="88"/>
      <c r="O106" s="88"/>
      <c r="P106" s="88"/>
      <c r="Q106" s="88"/>
      <c r="R106" s="88"/>
    </row>
    <row r="107" spans="3:18">
      <c r="C107" s="88"/>
      <c r="D107" s="88"/>
      <c r="E107" s="88"/>
      <c r="F107" s="88"/>
      <c r="G107" s="88"/>
      <c r="H107" s="88"/>
      <c r="I107" s="88"/>
      <c r="J107" s="88"/>
      <c r="K107" s="88"/>
      <c r="L107" s="88"/>
      <c r="M107" s="88"/>
      <c r="N107" s="88"/>
      <c r="O107" s="88"/>
      <c r="P107" s="88"/>
      <c r="Q107" s="88"/>
      <c r="R107" s="88"/>
    </row>
    <row r="108" spans="3:18">
      <c r="C108" s="88"/>
      <c r="D108" s="88"/>
      <c r="E108" s="88"/>
      <c r="F108" s="88"/>
      <c r="G108" s="88"/>
      <c r="H108" s="88"/>
      <c r="I108" s="88"/>
      <c r="J108" s="88"/>
      <c r="K108" s="88"/>
      <c r="L108" s="88"/>
      <c r="M108" s="88"/>
      <c r="N108" s="88"/>
      <c r="O108" s="88"/>
      <c r="P108" s="88"/>
      <c r="Q108" s="88"/>
      <c r="R108" s="88"/>
    </row>
    <row r="109" spans="3:18">
      <c r="C109" s="88"/>
      <c r="D109" s="88"/>
      <c r="E109" s="88"/>
      <c r="F109" s="88"/>
      <c r="G109" s="88"/>
      <c r="H109" s="88"/>
      <c r="I109" s="88"/>
      <c r="J109" s="88"/>
      <c r="K109" s="88"/>
      <c r="L109" s="88"/>
      <c r="M109" s="88"/>
      <c r="N109" s="88"/>
      <c r="O109" s="88"/>
      <c r="P109" s="88"/>
      <c r="Q109" s="88"/>
      <c r="R109" s="88"/>
    </row>
    <row r="110" spans="3:18">
      <c r="C110" s="88"/>
      <c r="D110" s="88"/>
      <c r="E110" s="88"/>
      <c r="F110" s="88"/>
      <c r="G110" s="88"/>
      <c r="H110" s="88"/>
      <c r="I110" s="88"/>
      <c r="J110" s="88"/>
      <c r="K110" s="88"/>
      <c r="L110" s="88"/>
      <c r="M110" s="88"/>
      <c r="N110" s="88"/>
      <c r="O110" s="88"/>
      <c r="P110" s="88"/>
      <c r="Q110" s="88"/>
      <c r="R110" s="88"/>
    </row>
    <row r="111" spans="3:18">
      <c r="C111" s="88"/>
      <c r="D111" s="88"/>
      <c r="E111" s="88"/>
      <c r="F111" s="88"/>
      <c r="G111" s="88"/>
      <c r="H111" s="88"/>
      <c r="I111" s="88"/>
      <c r="J111" s="88"/>
      <c r="K111" s="88"/>
      <c r="L111" s="88"/>
      <c r="M111" s="88"/>
      <c r="N111" s="88"/>
      <c r="O111" s="88"/>
      <c r="P111" s="88"/>
      <c r="Q111" s="88"/>
      <c r="R111" s="88"/>
    </row>
    <row r="112" spans="3:18">
      <c r="C112" s="88"/>
      <c r="D112" s="88"/>
      <c r="E112" s="88"/>
      <c r="F112" s="88"/>
      <c r="G112" s="88"/>
      <c r="H112" s="88"/>
      <c r="I112" s="88"/>
      <c r="J112" s="88"/>
      <c r="K112" s="88"/>
      <c r="L112" s="88"/>
      <c r="M112" s="88"/>
      <c r="N112" s="88"/>
      <c r="O112" s="88"/>
      <c r="P112" s="88"/>
      <c r="Q112" s="88"/>
      <c r="R112" s="88"/>
    </row>
    <row r="113" spans="3:18">
      <c r="C113" s="88"/>
      <c r="D113" s="88"/>
      <c r="E113" s="88"/>
      <c r="F113" s="88"/>
      <c r="G113" s="88"/>
      <c r="H113" s="88"/>
      <c r="I113" s="88"/>
      <c r="J113" s="88"/>
      <c r="K113" s="88"/>
      <c r="L113" s="88"/>
      <c r="M113" s="88"/>
      <c r="N113" s="88"/>
      <c r="O113" s="88"/>
      <c r="P113" s="88"/>
      <c r="Q113" s="88"/>
      <c r="R113" s="88"/>
    </row>
    <row r="114" spans="3:18">
      <c r="C114" s="88"/>
      <c r="D114" s="88"/>
      <c r="E114" s="88"/>
      <c r="F114" s="88"/>
      <c r="G114" s="88"/>
      <c r="H114" s="88"/>
      <c r="I114" s="88"/>
      <c r="J114" s="88"/>
      <c r="K114" s="88"/>
      <c r="L114" s="88"/>
      <c r="M114" s="88"/>
      <c r="N114" s="88"/>
      <c r="O114" s="88"/>
      <c r="P114" s="88"/>
      <c r="Q114" s="88"/>
      <c r="R114" s="88"/>
    </row>
    <row r="115" spans="3:18">
      <c r="C115" s="88"/>
      <c r="D115" s="88"/>
      <c r="E115" s="88"/>
      <c r="F115" s="88"/>
      <c r="G115" s="88"/>
      <c r="H115" s="88"/>
      <c r="I115" s="88"/>
      <c r="J115" s="88"/>
      <c r="K115" s="88"/>
      <c r="L115" s="88"/>
      <c r="M115" s="88"/>
      <c r="N115" s="88"/>
      <c r="O115" s="88"/>
      <c r="P115" s="88"/>
      <c r="Q115" s="88"/>
      <c r="R115" s="88"/>
    </row>
    <row r="116" spans="3:18">
      <c r="C116" s="88"/>
      <c r="D116" s="88"/>
      <c r="E116" s="88"/>
      <c r="F116" s="88"/>
      <c r="G116" s="88"/>
      <c r="H116" s="88"/>
      <c r="I116" s="88"/>
      <c r="J116" s="88"/>
      <c r="K116" s="88"/>
      <c r="L116" s="88"/>
      <c r="M116" s="88"/>
      <c r="N116" s="88"/>
      <c r="O116" s="88"/>
      <c r="P116" s="88"/>
      <c r="Q116" s="88"/>
      <c r="R116" s="88"/>
    </row>
    <row r="117" spans="3:18">
      <c r="C117" s="88"/>
      <c r="D117" s="88"/>
      <c r="E117" s="88"/>
      <c r="F117" s="88"/>
      <c r="G117" s="88"/>
      <c r="H117" s="88"/>
      <c r="I117" s="88"/>
      <c r="J117" s="88"/>
      <c r="K117" s="88"/>
      <c r="L117" s="88"/>
      <c r="M117" s="88"/>
      <c r="N117" s="88"/>
      <c r="O117" s="88"/>
      <c r="P117" s="88"/>
      <c r="Q117" s="88"/>
      <c r="R117" s="88"/>
    </row>
    <row r="118" spans="3:18">
      <c r="C118" s="88"/>
      <c r="D118" s="88"/>
      <c r="E118" s="88"/>
      <c r="F118" s="88"/>
      <c r="G118" s="88"/>
      <c r="H118" s="88"/>
      <c r="I118" s="88"/>
      <c r="J118" s="88"/>
      <c r="K118" s="88"/>
      <c r="L118" s="88"/>
      <c r="M118" s="88"/>
      <c r="N118" s="88"/>
      <c r="O118" s="88"/>
      <c r="P118" s="88"/>
      <c r="Q118" s="88"/>
      <c r="R118" s="88"/>
    </row>
    <row r="119" spans="3:18">
      <c r="C119" s="88"/>
      <c r="D119" s="88"/>
      <c r="E119" s="88"/>
      <c r="F119" s="88"/>
      <c r="G119" s="88"/>
      <c r="H119" s="88"/>
      <c r="I119" s="88"/>
      <c r="J119" s="88"/>
      <c r="K119" s="88"/>
      <c r="L119" s="88"/>
      <c r="M119" s="88"/>
      <c r="N119" s="88"/>
      <c r="O119" s="88"/>
      <c r="P119" s="88"/>
      <c r="Q119" s="88"/>
      <c r="R119" s="88"/>
    </row>
    <row r="120" spans="3:18">
      <c r="C120" s="88"/>
      <c r="D120" s="88"/>
      <c r="E120" s="88"/>
      <c r="F120" s="88"/>
      <c r="G120" s="88"/>
      <c r="H120" s="88"/>
      <c r="I120" s="88"/>
      <c r="J120" s="88"/>
      <c r="K120" s="88"/>
      <c r="L120" s="88"/>
      <c r="M120" s="88"/>
      <c r="N120" s="88"/>
      <c r="O120" s="88"/>
      <c r="P120" s="88"/>
      <c r="Q120" s="88"/>
      <c r="R120" s="88"/>
    </row>
    <row r="121" spans="3:18">
      <c r="C121" s="88"/>
      <c r="D121" s="88"/>
      <c r="E121" s="88"/>
      <c r="F121" s="88"/>
      <c r="G121" s="88"/>
      <c r="H121" s="88"/>
      <c r="I121" s="88"/>
      <c r="J121" s="88"/>
      <c r="K121" s="88"/>
      <c r="L121" s="88"/>
      <c r="M121" s="88"/>
      <c r="N121" s="88"/>
      <c r="O121" s="88"/>
      <c r="P121" s="88"/>
      <c r="Q121" s="88"/>
      <c r="R121" s="88"/>
    </row>
    <row r="122" spans="3:18">
      <c r="C122" s="88"/>
      <c r="D122" s="88"/>
      <c r="E122" s="88"/>
      <c r="F122" s="88"/>
      <c r="G122" s="88"/>
      <c r="H122" s="88"/>
      <c r="I122" s="88"/>
      <c r="J122" s="88"/>
      <c r="K122" s="88"/>
      <c r="L122" s="88"/>
      <c r="M122" s="88"/>
      <c r="N122" s="88"/>
      <c r="O122" s="88"/>
      <c r="P122" s="88"/>
      <c r="Q122" s="88"/>
      <c r="R122" s="88"/>
    </row>
    <row r="123" spans="3:18">
      <c r="C123" s="88"/>
      <c r="D123" s="88"/>
      <c r="E123" s="88"/>
      <c r="F123" s="88"/>
      <c r="G123" s="88"/>
      <c r="H123" s="88"/>
      <c r="I123" s="88"/>
      <c r="J123" s="88"/>
      <c r="K123" s="88"/>
      <c r="L123" s="88"/>
      <c r="M123" s="88"/>
      <c r="N123" s="88"/>
      <c r="O123" s="88"/>
      <c r="P123" s="88"/>
      <c r="Q123" s="88"/>
      <c r="R123" s="88"/>
    </row>
    <row r="124" spans="3:18">
      <c r="C124" s="88"/>
      <c r="D124" s="88"/>
      <c r="E124" s="88"/>
      <c r="F124" s="88"/>
      <c r="G124" s="88"/>
      <c r="H124" s="88"/>
      <c r="I124" s="88"/>
      <c r="J124" s="88"/>
      <c r="K124" s="88"/>
      <c r="L124" s="88"/>
      <c r="M124" s="88"/>
      <c r="N124" s="88"/>
      <c r="O124" s="88"/>
      <c r="P124" s="88"/>
      <c r="Q124" s="88"/>
      <c r="R124" s="88"/>
    </row>
    <row r="125" spans="3:18">
      <c r="C125" s="88"/>
      <c r="D125" s="88"/>
      <c r="E125" s="88"/>
      <c r="F125" s="88"/>
      <c r="G125" s="88"/>
      <c r="H125" s="88"/>
      <c r="I125" s="88"/>
      <c r="J125" s="88"/>
      <c r="K125" s="88"/>
      <c r="L125" s="88"/>
      <c r="M125" s="88"/>
      <c r="N125" s="88"/>
      <c r="O125" s="88"/>
      <c r="P125" s="88"/>
      <c r="Q125" s="88"/>
      <c r="R125" s="88"/>
    </row>
    <row r="126" spans="3:18">
      <c r="C126" s="88"/>
      <c r="D126" s="88"/>
      <c r="E126" s="88"/>
      <c r="F126" s="88"/>
      <c r="G126" s="88"/>
      <c r="H126" s="88"/>
      <c r="I126" s="88"/>
      <c r="J126" s="88"/>
      <c r="K126" s="88"/>
      <c r="L126" s="88"/>
      <c r="M126" s="88"/>
      <c r="N126" s="88"/>
      <c r="O126" s="88"/>
      <c r="P126" s="88"/>
      <c r="Q126" s="88"/>
      <c r="R126" s="88"/>
    </row>
    <row r="127" spans="3:18">
      <c r="C127" s="88"/>
      <c r="D127" s="88"/>
      <c r="E127" s="88"/>
      <c r="F127" s="88"/>
      <c r="G127" s="88"/>
      <c r="H127" s="88"/>
      <c r="I127" s="88"/>
      <c r="J127" s="88"/>
      <c r="K127" s="88"/>
      <c r="L127" s="88"/>
      <c r="M127" s="88"/>
      <c r="N127" s="88"/>
      <c r="O127" s="88"/>
      <c r="P127" s="88"/>
      <c r="Q127" s="88"/>
      <c r="R127" s="88"/>
    </row>
    <row r="128" spans="3:18">
      <c r="C128" s="88"/>
      <c r="D128" s="88"/>
      <c r="E128" s="88"/>
      <c r="F128" s="88"/>
      <c r="G128" s="88"/>
      <c r="H128" s="88"/>
      <c r="I128" s="88"/>
      <c r="J128" s="88"/>
      <c r="K128" s="88"/>
      <c r="L128" s="88"/>
      <c r="M128" s="88"/>
      <c r="N128" s="88"/>
      <c r="O128" s="88"/>
      <c r="P128" s="88"/>
      <c r="Q128" s="88"/>
      <c r="R128" s="88"/>
    </row>
    <row r="129" spans="3:18">
      <c r="C129" s="88"/>
      <c r="D129" s="88"/>
      <c r="E129" s="88"/>
      <c r="F129" s="88"/>
      <c r="G129" s="88"/>
      <c r="H129" s="88"/>
      <c r="I129" s="88"/>
      <c r="J129" s="88"/>
      <c r="K129" s="88"/>
      <c r="L129" s="88"/>
      <c r="M129" s="88"/>
      <c r="N129" s="88"/>
      <c r="O129" s="88"/>
      <c r="P129" s="88"/>
      <c r="Q129" s="88"/>
      <c r="R129" s="88"/>
    </row>
    <row r="130" spans="3:18">
      <c r="C130" s="88"/>
      <c r="D130" s="88"/>
      <c r="E130" s="88"/>
      <c r="F130" s="88"/>
      <c r="G130" s="88"/>
      <c r="H130" s="88"/>
      <c r="I130" s="88"/>
      <c r="J130" s="88"/>
      <c r="K130" s="88"/>
      <c r="L130" s="88"/>
      <c r="M130" s="88"/>
      <c r="N130" s="88"/>
      <c r="O130" s="88"/>
      <c r="P130" s="88"/>
      <c r="Q130" s="88"/>
      <c r="R130" s="88"/>
    </row>
    <row r="131" spans="3:18">
      <c r="C131" s="88"/>
      <c r="D131" s="88"/>
      <c r="E131" s="88"/>
      <c r="F131" s="88"/>
      <c r="G131" s="88"/>
      <c r="H131" s="88"/>
      <c r="I131" s="88"/>
      <c r="J131" s="88"/>
      <c r="K131" s="88"/>
      <c r="L131" s="88"/>
      <c r="M131" s="88"/>
      <c r="N131" s="88"/>
      <c r="O131" s="88"/>
      <c r="P131" s="88"/>
      <c r="Q131" s="88"/>
      <c r="R131" s="88"/>
    </row>
    <row r="132" spans="3:18">
      <c r="C132" s="88"/>
      <c r="D132" s="88"/>
      <c r="E132" s="88"/>
      <c r="F132" s="88"/>
      <c r="G132" s="88"/>
      <c r="H132" s="88"/>
      <c r="I132" s="88"/>
      <c r="J132" s="88"/>
      <c r="K132" s="88"/>
      <c r="L132" s="88"/>
      <c r="M132" s="88"/>
      <c r="N132" s="88"/>
      <c r="O132" s="88"/>
      <c r="P132" s="88"/>
      <c r="Q132" s="88"/>
      <c r="R132" s="88"/>
    </row>
    <row r="133" spans="3:18">
      <c r="C133" s="88"/>
      <c r="D133" s="88"/>
      <c r="E133" s="88"/>
      <c r="F133" s="88"/>
      <c r="G133" s="88"/>
      <c r="H133" s="88"/>
      <c r="I133" s="88"/>
      <c r="J133" s="88"/>
      <c r="K133" s="88"/>
      <c r="L133" s="88"/>
      <c r="M133" s="88"/>
      <c r="N133" s="88"/>
      <c r="O133" s="88"/>
      <c r="P133" s="88"/>
      <c r="Q133" s="88"/>
      <c r="R133" s="88"/>
    </row>
    <row r="134" spans="3:18">
      <c r="C134" s="88"/>
      <c r="D134" s="88"/>
      <c r="E134" s="88"/>
      <c r="F134" s="88"/>
      <c r="G134" s="88"/>
      <c r="H134" s="88"/>
      <c r="I134" s="88"/>
      <c r="J134" s="88"/>
      <c r="K134" s="88"/>
      <c r="L134" s="88"/>
      <c r="M134" s="88"/>
      <c r="N134" s="88"/>
      <c r="O134" s="88"/>
      <c r="P134" s="88"/>
      <c r="Q134" s="88"/>
      <c r="R134" s="88"/>
    </row>
    <row r="135" spans="3:18">
      <c r="C135" s="88"/>
      <c r="D135" s="88"/>
      <c r="E135" s="88"/>
      <c r="F135" s="88"/>
      <c r="G135" s="88"/>
      <c r="H135" s="88"/>
      <c r="I135" s="88"/>
      <c r="J135" s="88"/>
      <c r="K135" s="88"/>
      <c r="L135" s="88"/>
      <c r="M135" s="88"/>
      <c r="N135" s="88"/>
      <c r="O135" s="88"/>
      <c r="P135" s="88"/>
      <c r="Q135" s="88"/>
      <c r="R135" s="88"/>
    </row>
    <row r="136" spans="3:18">
      <c r="C136" s="88"/>
      <c r="D136" s="88"/>
      <c r="E136" s="88"/>
      <c r="F136" s="88"/>
      <c r="G136" s="88"/>
      <c r="H136" s="88"/>
      <c r="I136" s="88"/>
      <c r="J136" s="88"/>
      <c r="K136" s="88"/>
      <c r="L136" s="88"/>
      <c r="M136" s="88"/>
      <c r="N136" s="88"/>
      <c r="O136" s="88"/>
      <c r="P136" s="88"/>
      <c r="Q136" s="88"/>
      <c r="R136" s="88"/>
    </row>
    <row r="137" spans="3:18">
      <c r="C137" s="88"/>
      <c r="D137" s="88"/>
      <c r="E137" s="88"/>
      <c r="F137" s="88"/>
      <c r="G137" s="88"/>
      <c r="H137" s="88"/>
      <c r="I137" s="88"/>
      <c r="J137" s="88"/>
      <c r="K137" s="88"/>
      <c r="L137" s="88"/>
      <c r="M137" s="88"/>
      <c r="N137" s="88"/>
      <c r="O137" s="88"/>
      <c r="P137" s="88"/>
      <c r="Q137" s="88"/>
      <c r="R137" s="88"/>
    </row>
    <row r="138" spans="3:18">
      <c r="C138" s="88"/>
      <c r="D138" s="88"/>
      <c r="E138" s="88"/>
      <c r="F138" s="88"/>
      <c r="G138" s="88"/>
      <c r="H138" s="88"/>
      <c r="I138" s="88"/>
      <c r="J138" s="88"/>
      <c r="K138" s="88"/>
      <c r="L138" s="88"/>
      <c r="M138" s="88"/>
      <c r="N138" s="88"/>
      <c r="O138" s="88"/>
      <c r="P138" s="88"/>
      <c r="Q138" s="88"/>
      <c r="R138" s="88"/>
    </row>
    <row r="139" spans="3:18">
      <c r="C139" s="88"/>
      <c r="D139" s="88"/>
      <c r="E139" s="88"/>
      <c r="F139" s="88"/>
      <c r="G139" s="88"/>
      <c r="H139" s="88"/>
      <c r="I139" s="88"/>
      <c r="J139" s="88"/>
      <c r="K139" s="88"/>
      <c r="L139" s="88"/>
      <c r="M139" s="88"/>
      <c r="N139" s="88"/>
      <c r="O139" s="88"/>
      <c r="P139" s="88"/>
      <c r="Q139" s="88"/>
      <c r="R139" s="88"/>
    </row>
    <row r="140" spans="3:18">
      <c r="C140" s="88"/>
      <c r="D140" s="88"/>
      <c r="E140" s="88"/>
      <c r="F140" s="88"/>
      <c r="G140" s="88"/>
      <c r="H140" s="88"/>
      <c r="I140" s="88"/>
      <c r="J140" s="88"/>
      <c r="K140" s="88"/>
      <c r="L140" s="88"/>
      <c r="M140" s="88"/>
      <c r="N140" s="88"/>
      <c r="O140" s="88"/>
      <c r="P140" s="88"/>
      <c r="Q140" s="88"/>
      <c r="R140" s="88"/>
    </row>
    <row r="141" spans="3:18">
      <c r="C141" s="88"/>
      <c r="D141" s="88"/>
      <c r="E141" s="88"/>
      <c r="F141" s="88"/>
      <c r="G141" s="88"/>
      <c r="H141" s="88"/>
      <c r="I141" s="88"/>
      <c r="J141" s="88"/>
      <c r="K141" s="88"/>
      <c r="L141" s="88"/>
      <c r="M141" s="88"/>
      <c r="N141" s="88"/>
      <c r="O141" s="88"/>
      <c r="P141" s="88"/>
      <c r="Q141" s="88"/>
      <c r="R141" s="88"/>
    </row>
    <row r="142" spans="3:18">
      <c r="C142" s="88"/>
      <c r="D142" s="88"/>
      <c r="E142" s="88"/>
      <c r="F142" s="88"/>
      <c r="G142" s="88"/>
      <c r="H142" s="88"/>
      <c r="I142" s="88"/>
      <c r="J142" s="88"/>
      <c r="K142" s="88"/>
      <c r="L142" s="88"/>
      <c r="M142" s="88"/>
      <c r="N142" s="88"/>
      <c r="O142" s="88"/>
      <c r="P142" s="88"/>
      <c r="Q142" s="88"/>
      <c r="R142" s="88"/>
    </row>
    <row r="143" spans="3:18">
      <c r="C143" s="88"/>
      <c r="D143" s="88"/>
      <c r="E143" s="88"/>
      <c r="F143" s="88"/>
      <c r="G143" s="88"/>
      <c r="H143" s="88"/>
      <c r="I143" s="88"/>
      <c r="J143" s="88"/>
      <c r="K143" s="88"/>
      <c r="L143" s="88"/>
      <c r="M143" s="88"/>
      <c r="N143" s="88"/>
      <c r="O143" s="88"/>
      <c r="P143" s="88"/>
      <c r="Q143" s="88"/>
      <c r="R143" s="88"/>
    </row>
    <row r="144" spans="3:18">
      <c r="C144" s="88"/>
      <c r="D144" s="88"/>
      <c r="E144" s="88"/>
      <c r="F144" s="88"/>
      <c r="G144" s="88"/>
      <c r="H144" s="88"/>
      <c r="I144" s="88"/>
      <c r="J144" s="88"/>
      <c r="K144" s="88"/>
      <c r="L144" s="88"/>
      <c r="M144" s="88"/>
      <c r="N144" s="88"/>
      <c r="O144" s="88"/>
      <c r="P144" s="88"/>
      <c r="Q144" s="88"/>
      <c r="R144" s="88"/>
    </row>
    <row r="145" spans="3:18">
      <c r="C145" s="88"/>
      <c r="D145" s="88"/>
      <c r="E145" s="88"/>
      <c r="F145" s="88"/>
      <c r="G145" s="88"/>
      <c r="H145" s="88"/>
      <c r="I145" s="88"/>
      <c r="J145" s="88"/>
      <c r="K145" s="88"/>
      <c r="L145" s="88"/>
      <c r="M145" s="88"/>
      <c r="N145" s="88"/>
      <c r="O145" s="88"/>
      <c r="P145" s="88"/>
      <c r="Q145" s="88"/>
      <c r="R145" s="88"/>
    </row>
    <row r="146" spans="3:18">
      <c r="C146" s="88"/>
      <c r="D146" s="88"/>
      <c r="E146" s="88"/>
      <c r="F146" s="88"/>
      <c r="G146" s="88"/>
      <c r="H146" s="88"/>
      <c r="I146" s="88"/>
      <c r="J146" s="88"/>
      <c r="K146" s="88"/>
      <c r="L146" s="88"/>
      <c r="M146" s="88"/>
      <c r="N146" s="88"/>
      <c r="O146" s="88"/>
      <c r="P146" s="88"/>
      <c r="Q146" s="88"/>
      <c r="R146" s="88"/>
    </row>
    <row r="147" spans="3:18">
      <c r="C147" s="88"/>
      <c r="D147" s="88"/>
      <c r="E147" s="88"/>
      <c r="F147" s="88"/>
      <c r="G147" s="88"/>
      <c r="H147" s="88"/>
      <c r="I147" s="88"/>
      <c r="J147" s="88"/>
      <c r="K147" s="88"/>
      <c r="L147" s="88"/>
      <c r="M147" s="88"/>
      <c r="N147" s="88"/>
      <c r="O147" s="88"/>
      <c r="P147" s="88"/>
      <c r="Q147" s="88"/>
      <c r="R147" s="88"/>
    </row>
    <row r="148" spans="3:18">
      <c r="C148" s="88"/>
      <c r="D148" s="88"/>
      <c r="E148" s="88"/>
      <c r="F148" s="88"/>
      <c r="G148" s="88"/>
      <c r="H148" s="88"/>
      <c r="I148" s="88"/>
      <c r="J148" s="88"/>
      <c r="K148" s="88"/>
      <c r="L148" s="88"/>
      <c r="M148" s="88"/>
      <c r="N148" s="88"/>
      <c r="O148" s="88"/>
      <c r="P148" s="88"/>
      <c r="Q148" s="88"/>
      <c r="R148" s="88"/>
    </row>
    <row r="149" spans="3:18">
      <c r="C149" s="88"/>
      <c r="D149" s="88"/>
      <c r="E149" s="88"/>
      <c r="F149" s="88"/>
      <c r="G149" s="88"/>
      <c r="H149" s="88"/>
      <c r="I149" s="88"/>
      <c r="J149" s="88"/>
      <c r="K149" s="88"/>
      <c r="L149" s="88"/>
      <c r="M149" s="88"/>
      <c r="N149" s="88"/>
      <c r="O149" s="88"/>
      <c r="P149" s="88"/>
      <c r="Q149" s="88"/>
      <c r="R149" s="88"/>
    </row>
    <row r="150" spans="3:18">
      <c r="C150" s="88"/>
      <c r="D150" s="88"/>
      <c r="E150" s="88"/>
      <c r="F150" s="88"/>
      <c r="G150" s="88"/>
      <c r="H150" s="88"/>
      <c r="I150" s="88"/>
      <c r="J150" s="88"/>
      <c r="K150" s="88"/>
      <c r="L150" s="88"/>
      <c r="M150" s="88"/>
      <c r="N150" s="88"/>
      <c r="O150" s="88"/>
      <c r="P150" s="88"/>
      <c r="Q150" s="88"/>
      <c r="R150" s="88"/>
    </row>
    <row r="151" spans="3:18">
      <c r="C151" s="88"/>
      <c r="D151" s="88"/>
      <c r="E151" s="88"/>
      <c r="F151" s="88"/>
      <c r="G151" s="88"/>
      <c r="H151" s="88"/>
      <c r="I151" s="88"/>
      <c r="J151" s="88"/>
      <c r="K151" s="88"/>
      <c r="L151" s="88"/>
      <c r="M151" s="88"/>
      <c r="N151" s="88"/>
      <c r="O151" s="88"/>
      <c r="P151" s="88"/>
      <c r="Q151" s="88"/>
      <c r="R151" s="88"/>
    </row>
    <row r="152" spans="3:18">
      <c r="C152" s="88"/>
      <c r="D152" s="88"/>
      <c r="E152" s="88"/>
      <c r="F152" s="88"/>
      <c r="G152" s="88"/>
      <c r="H152" s="88"/>
      <c r="I152" s="88"/>
      <c r="J152" s="88"/>
      <c r="K152" s="88"/>
      <c r="L152" s="88"/>
      <c r="M152" s="88"/>
      <c r="N152" s="88"/>
      <c r="O152" s="88"/>
      <c r="P152" s="88"/>
      <c r="Q152" s="88"/>
      <c r="R152" s="88"/>
    </row>
    <row r="153" spans="3:18">
      <c r="C153" s="88"/>
      <c r="D153" s="88"/>
      <c r="E153" s="88"/>
      <c r="F153" s="88"/>
      <c r="G153" s="88"/>
      <c r="H153" s="88"/>
      <c r="I153" s="88"/>
      <c r="J153" s="88"/>
      <c r="K153" s="88"/>
      <c r="L153" s="88"/>
      <c r="M153" s="88"/>
      <c r="N153" s="88"/>
      <c r="O153" s="88"/>
      <c r="P153" s="88"/>
      <c r="Q153" s="88"/>
      <c r="R153" s="88"/>
    </row>
    <row r="154" spans="3:18">
      <c r="C154" s="88"/>
      <c r="D154" s="88"/>
      <c r="E154" s="88"/>
      <c r="F154" s="88"/>
      <c r="G154" s="88"/>
      <c r="H154" s="88"/>
      <c r="I154" s="88"/>
      <c r="J154" s="88"/>
      <c r="K154" s="88"/>
      <c r="L154" s="88"/>
      <c r="M154" s="88"/>
      <c r="N154" s="88"/>
      <c r="O154" s="88"/>
      <c r="P154" s="88"/>
      <c r="Q154" s="88"/>
      <c r="R154" s="88"/>
    </row>
    <row r="155" spans="3:18">
      <c r="C155" s="88"/>
      <c r="D155" s="88"/>
      <c r="E155" s="88"/>
      <c r="F155" s="88"/>
      <c r="G155" s="88"/>
      <c r="H155" s="88"/>
      <c r="I155" s="88"/>
      <c r="J155" s="88"/>
      <c r="K155" s="88"/>
      <c r="L155" s="88"/>
      <c r="M155" s="88"/>
      <c r="N155" s="88"/>
      <c r="O155" s="88"/>
      <c r="P155" s="88"/>
      <c r="Q155" s="88"/>
      <c r="R155" s="88"/>
    </row>
    <row r="156" spans="3:18">
      <c r="C156" s="88"/>
      <c r="D156" s="88"/>
      <c r="E156" s="88"/>
      <c r="F156" s="88"/>
      <c r="G156" s="88"/>
      <c r="H156" s="88"/>
      <c r="I156" s="88"/>
      <c r="J156" s="88"/>
      <c r="K156" s="88"/>
      <c r="L156" s="88"/>
      <c r="M156" s="88"/>
      <c r="N156" s="88"/>
      <c r="O156" s="88"/>
      <c r="P156" s="88"/>
      <c r="Q156" s="88"/>
      <c r="R156" s="88"/>
    </row>
    <row r="157" spans="3:18">
      <c r="C157" s="88"/>
      <c r="D157" s="88"/>
      <c r="E157" s="88"/>
      <c r="F157" s="88"/>
      <c r="G157" s="88"/>
      <c r="H157" s="88"/>
      <c r="I157" s="88"/>
      <c r="J157" s="88"/>
      <c r="K157" s="88"/>
      <c r="L157" s="88"/>
      <c r="M157" s="88"/>
      <c r="N157" s="88"/>
      <c r="O157" s="88"/>
      <c r="P157" s="88"/>
      <c r="Q157" s="88"/>
      <c r="R157" s="88"/>
    </row>
    <row r="158" spans="3:18">
      <c r="C158" s="88"/>
      <c r="D158" s="88"/>
      <c r="E158" s="88"/>
      <c r="F158" s="88"/>
      <c r="G158" s="88"/>
      <c r="H158" s="88"/>
      <c r="I158" s="88"/>
      <c r="J158" s="88"/>
      <c r="K158" s="88"/>
      <c r="L158" s="88"/>
      <c r="M158" s="88"/>
      <c r="N158" s="88"/>
      <c r="O158" s="88"/>
      <c r="P158" s="88"/>
      <c r="Q158" s="88"/>
      <c r="R158" s="88"/>
    </row>
    <row r="159" spans="3:18">
      <c r="C159" s="88"/>
      <c r="D159" s="88"/>
      <c r="E159" s="88"/>
      <c r="F159" s="88"/>
      <c r="G159" s="88"/>
      <c r="H159" s="88"/>
      <c r="I159" s="88"/>
      <c r="J159" s="88"/>
      <c r="K159" s="88"/>
      <c r="L159" s="88"/>
      <c r="M159" s="88"/>
      <c r="N159" s="88"/>
      <c r="O159" s="88"/>
      <c r="P159" s="88"/>
      <c r="Q159" s="88"/>
      <c r="R159" s="88"/>
    </row>
    <row r="160" spans="3:18">
      <c r="C160" s="88"/>
      <c r="D160" s="88"/>
      <c r="E160" s="88"/>
      <c r="F160" s="88"/>
      <c r="G160" s="88"/>
      <c r="H160" s="88"/>
      <c r="I160" s="88"/>
      <c r="J160" s="88"/>
      <c r="K160" s="88"/>
      <c r="L160" s="88"/>
      <c r="M160" s="88"/>
      <c r="N160" s="88"/>
      <c r="O160" s="88"/>
      <c r="P160" s="88"/>
      <c r="Q160" s="88"/>
      <c r="R160" s="88"/>
    </row>
    <row r="161" spans="3:18">
      <c r="C161" s="88"/>
      <c r="D161" s="88"/>
      <c r="E161" s="88"/>
      <c r="F161" s="88"/>
      <c r="G161" s="88"/>
      <c r="H161" s="88"/>
      <c r="I161" s="88"/>
      <c r="J161" s="88"/>
      <c r="K161" s="88"/>
      <c r="L161" s="88"/>
      <c r="M161" s="88"/>
      <c r="N161" s="88"/>
      <c r="O161" s="88"/>
      <c r="P161" s="88"/>
      <c r="Q161" s="88"/>
      <c r="R161" s="88"/>
    </row>
    <row r="162" spans="3:18">
      <c r="C162" s="88"/>
      <c r="D162" s="88"/>
      <c r="E162" s="88"/>
      <c r="F162" s="88"/>
      <c r="G162" s="88"/>
      <c r="H162" s="88"/>
      <c r="I162" s="88"/>
      <c r="J162" s="88"/>
      <c r="K162" s="88"/>
      <c r="L162" s="88"/>
      <c r="M162" s="88"/>
      <c r="N162" s="88"/>
      <c r="O162" s="88"/>
      <c r="P162" s="88"/>
      <c r="Q162" s="88"/>
      <c r="R162" s="88"/>
    </row>
    <row r="163" spans="3:18">
      <c r="C163" s="88"/>
      <c r="D163" s="88"/>
      <c r="E163" s="88"/>
      <c r="F163" s="88"/>
      <c r="G163" s="88"/>
      <c r="H163" s="88"/>
      <c r="I163" s="88"/>
      <c r="J163" s="88"/>
      <c r="K163" s="88"/>
      <c r="L163" s="88"/>
      <c r="M163" s="88"/>
      <c r="N163" s="88"/>
      <c r="O163" s="88"/>
      <c r="P163" s="88"/>
      <c r="Q163" s="88"/>
      <c r="R163" s="88"/>
    </row>
    <row r="164" spans="3:18">
      <c r="C164" s="88"/>
      <c r="D164" s="88"/>
      <c r="E164" s="88"/>
      <c r="F164" s="88"/>
      <c r="G164" s="88"/>
      <c r="H164" s="88"/>
      <c r="I164" s="88"/>
      <c r="J164" s="88"/>
      <c r="K164" s="88"/>
      <c r="L164" s="88"/>
      <c r="M164" s="88"/>
      <c r="N164" s="88"/>
      <c r="O164" s="88"/>
      <c r="P164" s="88"/>
      <c r="Q164" s="88"/>
      <c r="R164" s="88"/>
    </row>
    <row r="165" spans="3:18">
      <c r="C165" s="88"/>
      <c r="D165" s="88"/>
      <c r="E165" s="88"/>
      <c r="F165" s="88"/>
      <c r="G165" s="88"/>
      <c r="H165" s="88"/>
      <c r="I165" s="88"/>
      <c r="J165" s="88"/>
      <c r="K165" s="88"/>
      <c r="L165" s="88"/>
      <c r="M165" s="88"/>
      <c r="N165" s="88"/>
      <c r="O165" s="88"/>
      <c r="P165" s="88"/>
      <c r="Q165" s="88"/>
      <c r="R165" s="88"/>
    </row>
    <row r="166" spans="3:18">
      <c r="C166" s="88"/>
      <c r="D166" s="88"/>
      <c r="E166" s="88"/>
      <c r="F166" s="88"/>
      <c r="G166" s="88"/>
      <c r="H166" s="88"/>
      <c r="I166" s="88"/>
      <c r="J166" s="88"/>
      <c r="K166" s="88"/>
      <c r="L166" s="88"/>
      <c r="M166" s="88"/>
      <c r="N166" s="88"/>
      <c r="O166" s="88"/>
      <c r="P166" s="88"/>
      <c r="Q166" s="88"/>
      <c r="R166" s="88"/>
    </row>
    <row r="167" spans="3:18">
      <c r="C167" s="88"/>
      <c r="D167" s="88"/>
      <c r="E167" s="88"/>
      <c r="F167" s="88"/>
      <c r="G167" s="88"/>
      <c r="H167" s="88"/>
      <c r="I167" s="88"/>
      <c r="J167" s="88"/>
      <c r="K167" s="88"/>
      <c r="L167" s="88"/>
      <c r="M167" s="88"/>
      <c r="N167" s="88"/>
      <c r="O167" s="88"/>
      <c r="P167" s="88"/>
      <c r="Q167" s="88"/>
      <c r="R167" s="88"/>
    </row>
    <row r="168" spans="3:18">
      <c r="C168" s="88"/>
      <c r="D168" s="88"/>
      <c r="E168" s="88"/>
      <c r="F168" s="88"/>
      <c r="G168" s="88"/>
      <c r="H168" s="88"/>
      <c r="I168" s="88"/>
      <c r="J168" s="88"/>
      <c r="K168" s="88"/>
      <c r="L168" s="88"/>
      <c r="M168" s="88"/>
      <c r="N168" s="88"/>
      <c r="O168" s="88"/>
      <c r="P168" s="88"/>
      <c r="Q168" s="88"/>
      <c r="R168" s="88"/>
    </row>
    <row r="169" spans="3:18">
      <c r="C169" s="88"/>
      <c r="D169" s="88"/>
      <c r="E169" s="88"/>
      <c r="F169" s="88"/>
      <c r="G169" s="88"/>
      <c r="H169" s="88"/>
      <c r="I169" s="88"/>
      <c r="J169" s="88"/>
      <c r="K169" s="88"/>
      <c r="L169" s="88"/>
      <c r="M169" s="88"/>
      <c r="N169" s="88"/>
      <c r="O169" s="88"/>
      <c r="P169" s="88"/>
      <c r="Q169" s="88"/>
      <c r="R169" s="88"/>
    </row>
    <row r="170" spans="3:18">
      <c r="C170" s="88"/>
      <c r="D170" s="88"/>
      <c r="E170" s="88"/>
      <c r="F170" s="88"/>
      <c r="G170" s="88"/>
      <c r="H170" s="88"/>
      <c r="I170" s="88"/>
      <c r="J170" s="88"/>
      <c r="K170" s="88"/>
      <c r="L170" s="88"/>
      <c r="M170" s="88"/>
      <c r="N170" s="88"/>
      <c r="O170" s="88"/>
      <c r="P170" s="88"/>
      <c r="Q170" s="88"/>
      <c r="R170" s="88"/>
    </row>
    <row r="171" spans="3:18">
      <c r="C171" s="88"/>
      <c r="D171" s="88"/>
      <c r="E171" s="88"/>
      <c r="F171" s="88"/>
      <c r="G171" s="88"/>
      <c r="H171" s="88"/>
      <c r="I171" s="88"/>
      <c r="J171" s="88"/>
      <c r="K171" s="88"/>
      <c r="L171" s="88"/>
      <c r="M171" s="88"/>
      <c r="N171" s="88"/>
      <c r="O171" s="88"/>
      <c r="P171" s="88"/>
      <c r="Q171" s="88"/>
      <c r="R171" s="88"/>
    </row>
    <row r="172" spans="3:18">
      <c r="C172" s="88"/>
      <c r="D172" s="88"/>
      <c r="E172" s="88"/>
      <c r="F172" s="88"/>
      <c r="G172" s="88"/>
      <c r="H172" s="88"/>
      <c r="I172" s="88"/>
      <c r="J172" s="88"/>
      <c r="K172" s="88"/>
      <c r="L172" s="88"/>
      <c r="M172" s="88"/>
      <c r="N172" s="88"/>
      <c r="O172" s="88"/>
      <c r="P172" s="88"/>
      <c r="Q172" s="88"/>
      <c r="R172" s="88"/>
    </row>
    <row r="173" spans="3:18">
      <c r="C173" s="88"/>
      <c r="D173" s="88"/>
      <c r="E173" s="88"/>
      <c r="F173" s="88"/>
      <c r="G173" s="88"/>
      <c r="H173" s="88"/>
      <c r="I173" s="88"/>
      <c r="J173" s="88"/>
      <c r="K173" s="88"/>
      <c r="L173" s="88"/>
      <c r="M173" s="88"/>
      <c r="N173" s="88"/>
      <c r="O173" s="88"/>
      <c r="P173" s="88"/>
      <c r="Q173" s="88"/>
      <c r="R173" s="88"/>
    </row>
    <row r="174" spans="3:18">
      <c r="C174" s="88"/>
      <c r="D174" s="88"/>
      <c r="E174" s="88"/>
      <c r="F174" s="88"/>
      <c r="G174" s="88"/>
      <c r="H174" s="88"/>
      <c r="I174" s="88"/>
      <c r="J174" s="88"/>
      <c r="K174" s="88"/>
      <c r="L174" s="88"/>
      <c r="M174" s="88"/>
      <c r="N174" s="88"/>
      <c r="O174" s="88"/>
      <c r="P174" s="88"/>
      <c r="Q174" s="88"/>
      <c r="R174" s="88"/>
    </row>
    <row r="175" spans="3:18">
      <c r="C175" s="88"/>
      <c r="D175" s="88"/>
      <c r="E175" s="88"/>
      <c r="F175" s="88"/>
      <c r="G175" s="88"/>
      <c r="H175" s="88"/>
      <c r="I175" s="88"/>
      <c r="J175" s="88"/>
      <c r="K175" s="88"/>
      <c r="L175" s="88"/>
      <c r="M175" s="88"/>
      <c r="N175" s="88"/>
      <c r="O175" s="88"/>
      <c r="P175" s="88"/>
      <c r="Q175" s="88"/>
      <c r="R175" s="88"/>
    </row>
    <row r="176" spans="3:18">
      <c r="C176" s="88"/>
      <c r="D176" s="88"/>
      <c r="E176" s="88"/>
      <c r="F176" s="88"/>
      <c r="G176" s="88"/>
      <c r="H176" s="88"/>
      <c r="I176" s="88"/>
      <c r="J176" s="88"/>
      <c r="K176" s="88"/>
      <c r="L176" s="88"/>
      <c r="M176" s="88"/>
      <c r="N176" s="88"/>
      <c r="O176" s="88"/>
      <c r="P176" s="88"/>
      <c r="Q176" s="88"/>
      <c r="R176" s="88"/>
    </row>
    <row r="177" spans="3:18">
      <c r="C177" s="88"/>
      <c r="D177" s="88"/>
      <c r="E177" s="88"/>
      <c r="F177" s="88"/>
      <c r="G177" s="88"/>
      <c r="H177" s="88"/>
      <c r="I177" s="88"/>
      <c r="J177" s="88"/>
      <c r="K177" s="88"/>
      <c r="L177" s="88"/>
      <c r="M177" s="88"/>
      <c r="N177" s="88"/>
      <c r="O177" s="88"/>
      <c r="P177" s="88"/>
      <c r="Q177" s="88"/>
      <c r="R177" s="88"/>
    </row>
    <row r="178" spans="3:18">
      <c r="C178" s="88"/>
      <c r="D178" s="88"/>
      <c r="E178" s="88"/>
      <c r="F178" s="88"/>
      <c r="G178" s="88"/>
      <c r="H178" s="88"/>
      <c r="I178" s="88"/>
      <c r="J178" s="88"/>
      <c r="K178" s="88"/>
      <c r="L178" s="88"/>
      <c r="M178" s="88"/>
      <c r="N178" s="88"/>
      <c r="O178" s="88"/>
      <c r="P178" s="88"/>
      <c r="Q178" s="88"/>
      <c r="R178" s="88"/>
    </row>
    <row r="179" spans="3:18">
      <c r="C179" s="88"/>
      <c r="D179" s="88"/>
      <c r="E179" s="88"/>
      <c r="F179" s="88"/>
      <c r="G179" s="88"/>
      <c r="H179" s="88"/>
      <c r="I179" s="88"/>
      <c r="J179" s="88"/>
      <c r="K179" s="88"/>
      <c r="L179" s="88"/>
      <c r="M179" s="88"/>
      <c r="N179" s="88"/>
      <c r="O179" s="88"/>
      <c r="P179" s="88"/>
      <c r="Q179" s="88"/>
      <c r="R179" s="88"/>
    </row>
    <row r="180" spans="3:18">
      <c r="C180" s="88"/>
      <c r="D180" s="88"/>
      <c r="E180" s="88"/>
      <c r="F180" s="88"/>
      <c r="G180" s="88"/>
      <c r="H180" s="88"/>
      <c r="I180" s="88"/>
      <c r="J180" s="88"/>
      <c r="K180" s="88"/>
      <c r="L180" s="88"/>
      <c r="M180" s="88"/>
      <c r="N180" s="88"/>
      <c r="O180" s="88"/>
      <c r="P180" s="88"/>
      <c r="Q180" s="88"/>
      <c r="R180" s="88"/>
    </row>
    <row r="181" spans="3:18">
      <c r="C181" s="88"/>
      <c r="D181" s="88"/>
      <c r="E181" s="88"/>
      <c r="F181" s="88"/>
      <c r="G181" s="88"/>
      <c r="H181" s="88"/>
      <c r="I181" s="88"/>
      <c r="J181" s="88"/>
      <c r="K181" s="88"/>
      <c r="L181" s="88"/>
      <c r="M181" s="88"/>
      <c r="N181" s="88"/>
      <c r="O181" s="88"/>
      <c r="P181" s="88"/>
      <c r="Q181" s="88"/>
      <c r="R181" s="88"/>
    </row>
    <row r="182" spans="3:18">
      <c r="C182" s="88"/>
      <c r="D182" s="88"/>
      <c r="E182" s="88"/>
      <c r="F182" s="88"/>
      <c r="G182" s="88"/>
      <c r="H182" s="88"/>
      <c r="I182" s="88"/>
      <c r="J182" s="88"/>
      <c r="K182" s="88"/>
      <c r="L182" s="88"/>
      <c r="M182" s="88"/>
      <c r="N182" s="88"/>
      <c r="O182" s="88"/>
      <c r="P182" s="88"/>
      <c r="Q182" s="88"/>
      <c r="R182" s="88"/>
    </row>
    <row r="183" spans="3:18">
      <c r="C183" s="88"/>
      <c r="D183" s="88"/>
      <c r="E183" s="88"/>
      <c r="F183" s="88"/>
      <c r="G183" s="88"/>
      <c r="H183" s="88"/>
      <c r="I183" s="88"/>
      <c r="J183" s="88"/>
      <c r="K183" s="88"/>
      <c r="L183" s="88"/>
      <c r="M183" s="88"/>
      <c r="N183" s="88"/>
      <c r="O183" s="88"/>
      <c r="P183" s="88"/>
      <c r="Q183" s="88"/>
      <c r="R183" s="88"/>
    </row>
    <row r="184" spans="3:18">
      <c r="C184" s="88"/>
      <c r="D184" s="88"/>
      <c r="E184" s="88"/>
      <c r="F184" s="88"/>
      <c r="G184" s="88"/>
      <c r="H184" s="88"/>
      <c r="I184" s="88"/>
      <c r="J184" s="88"/>
      <c r="K184" s="88"/>
      <c r="L184" s="88"/>
      <c r="M184" s="88"/>
      <c r="N184" s="88"/>
      <c r="O184" s="88"/>
      <c r="P184" s="88"/>
      <c r="Q184" s="88"/>
      <c r="R184" s="88"/>
    </row>
    <row r="185" spans="3:18">
      <c r="C185" s="88"/>
      <c r="D185" s="88"/>
      <c r="E185" s="88"/>
      <c r="F185" s="88"/>
      <c r="G185" s="88"/>
      <c r="H185" s="88"/>
      <c r="I185" s="88"/>
      <c r="J185" s="88"/>
      <c r="K185" s="88"/>
      <c r="L185" s="88"/>
      <c r="M185" s="88"/>
      <c r="N185" s="88"/>
      <c r="O185" s="88"/>
      <c r="P185" s="88"/>
      <c r="Q185" s="88"/>
      <c r="R185" s="88"/>
    </row>
    <row r="186" spans="3:18">
      <c r="C186" s="88"/>
      <c r="D186" s="88"/>
      <c r="E186" s="88"/>
      <c r="F186" s="88"/>
      <c r="G186" s="88"/>
      <c r="H186" s="88"/>
      <c r="I186" s="88"/>
      <c r="J186" s="88"/>
      <c r="K186" s="88"/>
      <c r="L186" s="88"/>
      <c r="M186" s="88"/>
      <c r="N186" s="88"/>
      <c r="O186" s="88"/>
      <c r="P186" s="88"/>
      <c r="Q186" s="88"/>
      <c r="R186" s="88"/>
    </row>
    <row r="187" spans="3:18">
      <c r="C187" s="88"/>
      <c r="D187" s="88"/>
      <c r="E187" s="88"/>
      <c r="F187" s="88"/>
      <c r="G187" s="88"/>
      <c r="H187" s="88"/>
      <c r="I187" s="88"/>
      <c r="J187" s="88"/>
      <c r="K187" s="88"/>
      <c r="L187" s="88"/>
      <c r="M187" s="88"/>
      <c r="N187" s="88"/>
      <c r="O187" s="88"/>
      <c r="P187" s="88"/>
      <c r="Q187" s="88"/>
      <c r="R187" s="88"/>
    </row>
    <row r="188" spans="3:18">
      <c r="C188" s="88"/>
      <c r="D188" s="88"/>
      <c r="E188" s="88"/>
      <c r="F188" s="88"/>
      <c r="G188" s="88"/>
      <c r="H188" s="88"/>
      <c r="I188" s="88"/>
      <c r="J188" s="88"/>
      <c r="K188" s="88"/>
      <c r="L188" s="88"/>
      <c r="M188" s="88"/>
      <c r="N188" s="88"/>
      <c r="O188" s="88"/>
      <c r="P188" s="88"/>
      <c r="Q188" s="88"/>
      <c r="R188" s="88"/>
    </row>
    <row r="189" spans="3:18">
      <c r="C189" s="88"/>
      <c r="D189" s="88"/>
      <c r="E189" s="88"/>
      <c r="F189" s="88"/>
      <c r="G189" s="88"/>
      <c r="H189" s="88"/>
      <c r="I189" s="88"/>
      <c r="J189" s="88"/>
      <c r="K189" s="88"/>
      <c r="L189" s="88"/>
      <c r="M189" s="88"/>
      <c r="N189" s="88"/>
      <c r="O189" s="88"/>
      <c r="P189" s="88"/>
      <c r="Q189" s="88"/>
      <c r="R189" s="88"/>
    </row>
    <row r="190" spans="3:18">
      <c r="C190" s="88"/>
      <c r="D190" s="88"/>
      <c r="E190" s="88"/>
      <c r="F190" s="88"/>
      <c r="G190" s="88"/>
      <c r="H190" s="88"/>
      <c r="I190" s="88"/>
      <c r="J190" s="88"/>
      <c r="K190" s="88"/>
      <c r="L190" s="88"/>
      <c r="M190" s="88"/>
      <c r="N190" s="88"/>
      <c r="O190" s="88"/>
      <c r="P190" s="88"/>
      <c r="Q190" s="88"/>
      <c r="R190" s="88"/>
    </row>
    <row r="191" spans="3:18">
      <c r="C191" s="88"/>
      <c r="D191" s="88"/>
      <c r="E191" s="88"/>
      <c r="F191" s="88"/>
      <c r="G191" s="88"/>
      <c r="H191" s="88"/>
      <c r="I191" s="88"/>
      <c r="J191" s="88"/>
      <c r="K191" s="88"/>
      <c r="L191" s="88"/>
      <c r="M191" s="88"/>
      <c r="N191" s="88"/>
      <c r="O191" s="88"/>
      <c r="P191" s="88"/>
      <c r="Q191" s="88"/>
      <c r="R191" s="88"/>
    </row>
    <row r="192" spans="3:18">
      <c r="C192" s="88"/>
      <c r="D192" s="88"/>
      <c r="E192" s="88"/>
      <c r="F192" s="88"/>
      <c r="G192" s="88"/>
      <c r="H192" s="88"/>
      <c r="I192" s="88"/>
      <c r="J192" s="88"/>
      <c r="K192" s="88"/>
      <c r="L192" s="88"/>
      <c r="M192" s="88"/>
      <c r="N192" s="88"/>
      <c r="O192" s="88"/>
      <c r="P192" s="88"/>
      <c r="Q192" s="88"/>
      <c r="R192" s="88"/>
    </row>
    <row r="193" spans="3:18">
      <c r="C193" s="88"/>
      <c r="D193" s="88"/>
      <c r="E193" s="88"/>
      <c r="F193" s="88"/>
      <c r="G193" s="88"/>
      <c r="H193" s="88"/>
      <c r="I193" s="88"/>
      <c r="J193" s="88"/>
      <c r="K193" s="88"/>
      <c r="L193" s="88"/>
      <c r="M193" s="88"/>
      <c r="N193" s="88"/>
      <c r="O193" s="88"/>
      <c r="P193" s="88"/>
      <c r="Q193" s="88"/>
      <c r="R193" s="88"/>
    </row>
    <row r="194" spans="3:18">
      <c r="C194" s="88"/>
      <c r="D194" s="88"/>
      <c r="E194" s="88"/>
      <c r="F194" s="88"/>
      <c r="G194" s="88"/>
      <c r="H194" s="88"/>
      <c r="I194" s="88"/>
      <c r="J194" s="88"/>
      <c r="K194" s="88"/>
      <c r="L194" s="88"/>
      <c r="M194" s="88"/>
      <c r="N194" s="88"/>
      <c r="O194" s="88"/>
      <c r="P194" s="88"/>
      <c r="Q194" s="88"/>
      <c r="R194" s="88"/>
    </row>
    <row r="195" spans="3:18">
      <c r="C195" s="88"/>
      <c r="D195" s="88"/>
      <c r="E195" s="88"/>
      <c r="F195" s="88"/>
      <c r="G195" s="88"/>
      <c r="H195" s="88"/>
      <c r="I195" s="88"/>
      <c r="J195" s="88"/>
      <c r="K195" s="88"/>
      <c r="L195" s="88"/>
      <c r="M195" s="88"/>
      <c r="N195" s="88"/>
      <c r="O195" s="88"/>
      <c r="P195" s="88"/>
      <c r="Q195" s="88"/>
      <c r="R195" s="88"/>
    </row>
    <row r="196" spans="3:18">
      <c r="C196" s="88"/>
      <c r="D196" s="88"/>
      <c r="E196" s="88"/>
      <c r="F196" s="88"/>
      <c r="G196" s="88"/>
      <c r="H196" s="88"/>
      <c r="I196" s="88"/>
      <c r="J196" s="88"/>
      <c r="K196" s="88"/>
      <c r="L196" s="88"/>
      <c r="M196" s="88"/>
      <c r="N196" s="88"/>
      <c r="O196" s="88"/>
      <c r="P196" s="88"/>
      <c r="Q196" s="88"/>
      <c r="R196" s="88"/>
    </row>
    <row r="197" spans="3:18">
      <c r="C197" s="88"/>
      <c r="D197" s="88"/>
      <c r="E197" s="88"/>
      <c r="F197" s="88"/>
      <c r="G197" s="88"/>
      <c r="H197" s="88"/>
      <c r="I197" s="88"/>
      <c r="J197" s="88"/>
      <c r="K197" s="88"/>
      <c r="L197" s="88"/>
      <c r="M197" s="88"/>
      <c r="N197" s="88"/>
      <c r="O197" s="88"/>
      <c r="P197" s="88"/>
      <c r="Q197" s="88"/>
      <c r="R197" s="88"/>
    </row>
    <row r="198" spans="3:18">
      <c r="C198" s="88"/>
      <c r="D198" s="88"/>
      <c r="E198" s="88"/>
      <c r="F198" s="88"/>
      <c r="G198" s="88"/>
      <c r="H198" s="88"/>
      <c r="I198" s="88"/>
      <c r="J198" s="88"/>
      <c r="K198" s="88"/>
      <c r="L198" s="88"/>
      <c r="M198" s="88"/>
      <c r="N198" s="88"/>
      <c r="O198" s="88"/>
      <c r="P198" s="88"/>
      <c r="Q198" s="88"/>
      <c r="R198" s="88"/>
    </row>
    <row r="199" spans="3:18">
      <c r="C199" s="88"/>
      <c r="D199" s="88"/>
      <c r="E199" s="88"/>
      <c r="F199" s="88"/>
      <c r="G199" s="88"/>
      <c r="H199" s="88"/>
      <c r="I199" s="88"/>
      <c r="J199" s="88"/>
      <c r="K199" s="88"/>
      <c r="L199" s="88"/>
      <c r="M199" s="88"/>
      <c r="N199" s="88"/>
      <c r="O199" s="88"/>
      <c r="P199" s="88"/>
      <c r="Q199" s="88"/>
      <c r="R199" s="88"/>
    </row>
    <row r="200" spans="3:18">
      <c r="C200" s="88"/>
      <c r="D200" s="88"/>
      <c r="E200" s="88"/>
      <c r="F200" s="88"/>
      <c r="G200" s="88"/>
      <c r="H200" s="88"/>
      <c r="I200" s="88"/>
      <c r="J200" s="88"/>
      <c r="K200" s="88"/>
      <c r="L200" s="88"/>
      <c r="M200" s="88"/>
      <c r="N200" s="88"/>
      <c r="O200" s="88"/>
      <c r="P200" s="88"/>
      <c r="Q200" s="88"/>
      <c r="R200" s="88"/>
    </row>
    <row r="201" spans="3:18">
      <c r="C201" s="88"/>
      <c r="D201" s="88"/>
      <c r="E201" s="88"/>
      <c r="F201" s="88"/>
      <c r="G201" s="88"/>
      <c r="H201" s="88"/>
      <c r="I201" s="88"/>
      <c r="J201" s="88"/>
      <c r="K201" s="88"/>
      <c r="L201" s="88"/>
      <c r="M201" s="88"/>
      <c r="N201" s="88"/>
      <c r="O201" s="88"/>
      <c r="P201" s="88"/>
      <c r="Q201" s="88"/>
      <c r="R201" s="88"/>
    </row>
    <row r="202" spans="3:18">
      <c r="C202" s="88"/>
      <c r="D202" s="88"/>
      <c r="E202" s="88"/>
      <c r="F202" s="88"/>
      <c r="G202" s="88"/>
      <c r="H202" s="88"/>
      <c r="I202" s="88"/>
      <c r="J202" s="88"/>
      <c r="K202" s="88"/>
      <c r="L202" s="88"/>
      <c r="M202" s="88"/>
      <c r="N202" s="88"/>
      <c r="O202" s="88"/>
      <c r="P202" s="88"/>
      <c r="Q202" s="88"/>
      <c r="R202" s="88"/>
    </row>
    <row r="203" spans="3:18">
      <c r="C203" s="88"/>
      <c r="D203" s="88"/>
      <c r="E203" s="88"/>
      <c r="F203" s="88"/>
      <c r="G203" s="88"/>
      <c r="H203" s="88"/>
      <c r="I203" s="88"/>
      <c r="J203" s="88"/>
      <c r="K203" s="88"/>
      <c r="L203" s="88"/>
      <c r="M203" s="88"/>
      <c r="N203" s="88"/>
      <c r="O203" s="88"/>
      <c r="P203" s="88"/>
      <c r="Q203" s="88"/>
      <c r="R203" s="88"/>
    </row>
    <row r="204" spans="3:18">
      <c r="C204" s="88"/>
      <c r="D204" s="88"/>
      <c r="E204" s="88"/>
      <c r="F204" s="88"/>
      <c r="G204" s="88"/>
      <c r="H204" s="88"/>
      <c r="I204" s="88"/>
      <c r="J204" s="88"/>
      <c r="K204" s="88"/>
      <c r="L204" s="88"/>
      <c r="M204" s="88"/>
      <c r="N204" s="88"/>
      <c r="O204" s="88"/>
      <c r="P204" s="88"/>
      <c r="Q204" s="88"/>
      <c r="R204" s="88"/>
    </row>
    <row r="205" spans="3:18">
      <c r="C205" s="88"/>
      <c r="D205" s="88"/>
      <c r="E205" s="88"/>
      <c r="F205" s="88"/>
      <c r="G205" s="88"/>
      <c r="H205" s="88"/>
      <c r="I205" s="88"/>
      <c r="J205" s="88"/>
      <c r="K205" s="88"/>
      <c r="L205" s="88"/>
      <c r="M205" s="88"/>
      <c r="N205" s="88"/>
      <c r="O205" s="88"/>
      <c r="P205" s="88"/>
      <c r="Q205" s="88"/>
      <c r="R205" s="88"/>
    </row>
    <row r="206" spans="3:18">
      <c r="C206" s="88"/>
      <c r="D206" s="88"/>
      <c r="E206" s="88"/>
      <c r="F206" s="88"/>
      <c r="G206" s="88"/>
      <c r="H206" s="88"/>
      <c r="I206" s="88"/>
      <c r="J206" s="88"/>
      <c r="K206" s="88"/>
      <c r="L206" s="88"/>
      <c r="M206" s="88"/>
      <c r="N206" s="88"/>
      <c r="O206" s="88"/>
      <c r="P206" s="88"/>
      <c r="Q206" s="88"/>
      <c r="R206" s="88"/>
    </row>
    <row r="207" spans="3:18">
      <c r="C207" s="88"/>
      <c r="D207" s="88"/>
      <c r="E207" s="88"/>
      <c r="F207" s="88"/>
      <c r="G207" s="88"/>
      <c r="H207" s="88"/>
      <c r="I207" s="88"/>
      <c r="J207" s="88"/>
      <c r="K207" s="88"/>
      <c r="L207" s="88"/>
      <c r="M207" s="88"/>
      <c r="N207" s="88"/>
      <c r="O207" s="88"/>
      <c r="P207" s="88"/>
      <c r="Q207" s="88"/>
      <c r="R207" s="88"/>
    </row>
    <row r="208" spans="3:18">
      <c r="C208" s="88"/>
      <c r="D208" s="88"/>
      <c r="E208" s="88"/>
      <c r="F208" s="88"/>
      <c r="G208" s="88"/>
      <c r="H208" s="88"/>
      <c r="I208" s="88"/>
      <c r="J208" s="88"/>
      <c r="K208" s="88"/>
      <c r="L208" s="88"/>
      <c r="M208" s="88"/>
      <c r="N208" s="88"/>
      <c r="O208" s="88"/>
      <c r="P208" s="88"/>
      <c r="Q208" s="88"/>
      <c r="R208" s="88"/>
    </row>
    <row r="209" spans="3:18">
      <c r="C209" s="88"/>
      <c r="D209" s="88"/>
      <c r="E209" s="88"/>
      <c r="F209" s="88"/>
      <c r="G209" s="88"/>
      <c r="H209" s="88"/>
      <c r="I209" s="88"/>
      <c r="J209" s="88"/>
      <c r="K209" s="88"/>
      <c r="L209" s="88"/>
      <c r="M209" s="88"/>
      <c r="N209" s="88"/>
      <c r="O209" s="88"/>
      <c r="P209" s="88"/>
      <c r="Q209" s="88"/>
      <c r="R209" s="88"/>
    </row>
    <row r="210" spans="3:18">
      <c r="C210" s="88"/>
      <c r="D210" s="88"/>
      <c r="E210" s="88"/>
      <c r="F210" s="88"/>
      <c r="G210" s="88"/>
      <c r="H210" s="88"/>
      <c r="I210" s="88"/>
      <c r="J210" s="88"/>
      <c r="K210" s="88"/>
      <c r="L210" s="88"/>
      <c r="M210" s="88"/>
      <c r="N210" s="88"/>
      <c r="O210" s="88"/>
      <c r="P210" s="88"/>
      <c r="Q210" s="88"/>
      <c r="R210" s="88"/>
    </row>
    <row r="211" spans="3:18">
      <c r="C211" s="88"/>
      <c r="D211" s="88"/>
      <c r="E211" s="88"/>
      <c r="F211" s="88"/>
      <c r="G211" s="88"/>
      <c r="H211" s="88"/>
      <c r="I211" s="88"/>
      <c r="J211" s="88"/>
      <c r="K211" s="88"/>
      <c r="L211" s="88"/>
      <c r="M211" s="88"/>
      <c r="N211" s="88"/>
      <c r="O211" s="88"/>
      <c r="P211" s="88"/>
      <c r="Q211" s="88"/>
      <c r="R211" s="88"/>
    </row>
    <row r="212" spans="3:18">
      <c r="C212" s="88"/>
      <c r="D212" s="88"/>
      <c r="E212" s="88"/>
      <c r="F212" s="88"/>
      <c r="G212" s="88"/>
      <c r="H212" s="88"/>
      <c r="I212" s="88"/>
      <c r="J212" s="88"/>
      <c r="K212" s="88"/>
      <c r="L212" s="88"/>
      <c r="M212" s="88"/>
      <c r="N212" s="88"/>
      <c r="O212" s="88"/>
      <c r="P212" s="88"/>
      <c r="Q212" s="88"/>
      <c r="R212" s="88"/>
    </row>
    <row r="213" spans="3:18">
      <c r="C213" s="88"/>
      <c r="D213" s="88"/>
      <c r="E213" s="88"/>
      <c r="F213" s="88"/>
      <c r="G213" s="88"/>
      <c r="H213" s="88"/>
      <c r="I213" s="88"/>
      <c r="J213" s="88"/>
      <c r="K213" s="88"/>
      <c r="L213" s="88"/>
      <c r="M213" s="88"/>
      <c r="N213" s="88"/>
      <c r="O213" s="88"/>
      <c r="P213" s="88"/>
      <c r="Q213" s="88"/>
      <c r="R213" s="88"/>
    </row>
    <row r="214" spans="3:18">
      <c r="C214" s="88"/>
      <c r="D214" s="88"/>
      <c r="E214" s="88"/>
      <c r="F214" s="88"/>
      <c r="G214" s="88"/>
      <c r="H214" s="88"/>
      <c r="I214" s="88"/>
      <c r="J214" s="88"/>
      <c r="K214" s="88"/>
      <c r="L214" s="88"/>
      <c r="M214" s="88"/>
      <c r="N214" s="88"/>
      <c r="O214" s="88"/>
      <c r="P214" s="88"/>
      <c r="Q214" s="88"/>
      <c r="R214" s="88"/>
    </row>
    <row r="215" spans="3:18">
      <c r="C215" s="88"/>
      <c r="D215" s="88"/>
      <c r="E215" s="88"/>
      <c r="F215" s="88"/>
      <c r="G215" s="88"/>
      <c r="H215" s="88"/>
      <c r="I215" s="88"/>
      <c r="J215" s="88"/>
      <c r="K215" s="88"/>
      <c r="L215" s="88"/>
      <c r="M215" s="88"/>
      <c r="N215" s="88"/>
      <c r="O215" s="88"/>
      <c r="P215" s="88"/>
      <c r="Q215" s="88"/>
      <c r="R215" s="88"/>
    </row>
    <row r="216" spans="3:18">
      <c r="C216" s="88"/>
      <c r="D216" s="88"/>
      <c r="E216" s="88"/>
      <c r="F216" s="88"/>
      <c r="G216" s="88"/>
      <c r="H216" s="88"/>
      <c r="I216" s="88"/>
      <c r="J216" s="88"/>
      <c r="K216" s="88"/>
      <c r="L216" s="88"/>
      <c r="M216" s="88"/>
      <c r="N216" s="88"/>
      <c r="O216" s="88"/>
      <c r="P216" s="88"/>
      <c r="Q216" s="88"/>
      <c r="R216" s="88"/>
    </row>
    <row r="217" spans="3:18">
      <c r="C217" s="88"/>
      <c r="D217" s="88"/>
      <c r="E217" s="88"/>
      <c r="F217" s="88"/>
      <c r="G217" s="88"/>
      <c r="H217" s="88"/>
      <c r="I217" s="88"/>
      <c r="J217" s="88"/>
      <c r="K217" s="88"/>
      <c r="L217" s="88"/>
      <c r="M217" s="88"/>
      <c r="N217" s="88"/>
      <c r="O217" s="88"/>
      <c r="P217" s="88"/>
      <c r="Q217" s="88"/>
      <c r="R217" s="88"/>
    </row>
    <row r="218" spans="3:18">
      <c r="C218" s="88"/>
      <c r="D218" s="88"/>
      <c r="E218" s="88"/>
      <c r="F218" s="88"/>
      <c r="G218" s="88"/>
      <c r="H218" s="88"/>
      <c r="I218" s="88"/>
      <c r="J218" s="88"/>
      <c r="K218" s="88"/>
      <c r="L218" s="88"/>
      <c r="M218" s="88"/>
      <c r="N218" s="88"/>
      <c r="O218" s="88"/>
      <c r="P218" s="88"/>
      <c r="Q218" s="88"/>
      <c r="R218" s="88"/>
    </row>
    <row r="219" spans="3:18">
      <c r="C219" s="88"/>
      <c r="D219" s="88"/>
      <c r="E219" s="88"/>
      <c r="F219" s="88"/>
      <c r="G219" s="88"/>
      <c r="H219" s="88"/>
      <c r="I219" s="88"/>
      <c r="J219" s="88"/>
      <c r="K219" s="88"/>
      <c r="L219" s="88"/>
      <c r="M219" s="88"/>
      <c r="N219" s="88"/>
      <c r="O219" s="88"/>
      <c r="P219" s="88"/>
      <c r="Q219" s="88"/>
      <c r="R219" s="88"/>
    </row>
    <row r="220" spans="3:18">
      <c r="C220" s="88"/>
      <c r="D220" s="88"/>
      <c r="E220" s="88"/>
      <c r="F220" s="88"/>
      <c r="G220" s="88"/>
      <c r="H220" s="88"/>
      <c r="I220" s="88"/>
      <c r="J220" s="88"/>
      <c r="K220" s="88"/>
      <c r="L220" s="88"/>
      <c r="M220" s="88"/>
      <c r="N220" s="88"/>
      <c r="O220" s="88"/>
      <c r="P220" s="88"/>
      <c r="Q220" s="88"/>
      <c r="R220" s="88"/>
    </row>
    <row r="221" spans="3:18">
      <c r="C221" s="88"/>
      <c r="D221" s="88"/>
      <c r="E221" s="88"/>
      <c r="F221" s="88"/>
      <c r="G221" s="88"/>
      <c r="H221" s="88"/>
      <c r="I221" s="88"/>
      <c r="J221" s="88"/>
      <c r="K221" s="88"/>
      <c r="L221" s="88"/>
      <c r="M221" s="88"/>
      <c r="N221" s="88"/>
      <c r="O221" s="88"/>
      <c r="P221" s="88"/>
      <c r="Q221" s="88"/>
      <c r="R221" s="88"/>
    </row>
    <row r="222" spans="3:18">
      <c r="C222" s="88"/>
      <c r="D222" s="88"/>
      <c r="E222" s="88"/>
      <c r="F222" s="88"/>
      <c r="G222" s="88"/>
      <c r="H222" s="88"/>
      <c r="I222" s="88"/>
      <c r="J222" s="88"/>
      <c r="K222" s="88"/>
      <c r="L222" s="88"/>
      <c r="M222" s="88"/>
      <c r="N222" s="88"/>
      <c r="O222" s="88"/>
      <c r="P222" s="88"/>
      <c r="Q222" s="88"/>
      <c r="R222" s="88"/>
    </row>
    <row r="223" spans="3:18">
      <c r="C223" s="88"/>
      <c r="D223" s="88"/>
      <c r="E223" s="88"/>
      <c r="F223" s="88"/>
      <c r="G223" s="88"/>
      <c r="H223" s="88"/>
      <c r="I223" s="88"/>
      <c r="J223" s="88"/>
      <c r="K223" s="88"/>
      <c r="L223" s="88"/>
      <c r="M223" s="88"/>
      <c r="N223" s="88"/>
      <c r="O223" s="88"/>
      <c r="P223" s="88"/>
      <c r="Q223" s="88"/>
      <c r="R223" s="88"/>
    </row>
    <row r="224" spans="3:18">
      <c r="C224" s="88"/>
      <c r="D224" s="88"/>
      <c r="E224" s="88"/>
      <c r="F224" s="88"/>
      <c r="G224" s="88"/>
      <c r="H224" s="88"/>
      <c r="I224" s="88"/>
      <c r="J224" s="88"/>
      <c r="K224" s="88"/>
      <c r="L224" s="88"/>
      <c r="M224" s="88"/>
      <c r="N224" s="88"/>
      <c r="O224" s="88"/>
      <c r="P224" s="88"/>
      <c r="Q224" s="88"/>
      <c r="R224" s="88"/>
    </row>
    <row r="225" spans="3:18">
      <c r="C225" s="88"/>
      <c r="D225" s="88"/>
      <c r="E225" s="88"/>
      <c r="F225" s="88"/>
      <c r="G225" s="88"/>
      <c r="H225" s="88"/>
      <c r="I225" s="88"/>
      <c r="J225" s="88"/>
      <c r="K225" s="88"/>
      <c r="L225" s="88"/>
      <c r="M225" s="88"/>
      <c r="N225" s="88"/>
      <c r="O225" s="88"/>
      <c r="P225" s="88"/>
      <c r="Q225" s="88"/>
      <c r="R225" s="88"/>
    </row>
    <row r="226" spans="3:18">
      <c r="C226" s="88"/>
      <c r="D226" s="88"/>
      <c r="E226" s="88"/>
      <c r="F226" s="88"/>
      <c r="G226" s="88"/>
      <c r="H226" s="88"/>
      <c r="I226" s="88"/>
      <c r="J226" s="88"/>
      <c r="K226" s="88"/>
      <c r="L226" s="88"/>
      <c r="M226" s="88"/>
      <c r="N226" s="88"/>
      <c r="O226" s="88"/>
      <c r="P226" s="88"/>
      <c r="Q226" s="88"/>
      <c r="R226" s="88"/>
    </row>
    <row r="227" spans="3:18">
      <c r="C227" s="88"/>
      <c r="D227" s="88"/>
      <c r="E227" s="88"/>
      <c r="F227" s="88"/>
      <c r="G227" s="88"/>
      <c r="H227" s="88"/>
      <c r="I227" s="88"/>
      <c r="J227" s="88"/>
      <c r="K227" s="88"/>
      <c r="L227" s="88"/>
      <c r="M227" s="88"/>
      <c r="N227" s="88"/>
      <c r="O227" s="88"/>
      <c r="P227" s="88"/>
      <c r="Q227" s="88"/>
      <c r="R227" s="88"/>
    </row>
    <row r="228" spans="3:18">
      <c r="C228" s="88"/>
      <c r="D228" s="88"/>
      <c r="E228" s="88"/>
      <c r="F228" s="88"/>
      <c r="G228" s="88"/>
      <c r="H228" s="88"/>
      <c r="I228" s="88"/>
      <c r="J228" s="88"/>
      <c r="K228" s="88"/>
      <c r="L228" s="88"/>
      <c r="M228" s="88"/>
      <c r="N228" s="88"/>
      <c r="O228" s="88"/>
      <c r="P228" s="88"/>
      <c r="Q228" s="88"/>
      <c r="R228" s="88"/>
    </row>
    <row r="229" spans="3:18">
      <c r="C229" s="88"/>
      <c r="D229" s="88"/>
      <c r="E229" s="88"/>
      <c r="F229" s="88"/>
      <c r="G229" s="88"/>
      <c r="H229" s="88"/>
      <c r="I229" s="88"/>
      <c r="J229" s="88"/>
      <c r="K229" s="88"/>
      <c r="L229" s="88"/>
      <c r="M229" s="88"/>
      <c r="N229" s="88"/>
      <c r="O229" s="88"/>
      <c r="P229" s="88"/>
      <c r="Q229" s="88"/>
      <c r="R229" s="88"/>
    </row>
    <row r="230" spans="3:18">
      <c r="C230" s="88"/>
      <c r="D230" s="88"/>
      <c r="E230" s="88"/>
      <c r="F230" s="88"/>
      <c r="G230" s="88"/>
      <c r="H230" s="88"/>
      <c r="I230" s="88"/>
      <c r="J230" s="88"/>
      <c r="K230" s="88"/>
      <c r="L230" s="88"/>
      <c r="M230" s="88"/>
      <c r="N230" s="88"/>
      <c r="O230" s="88"/>
      <c r="P230" s="88"/>
      <c r="Q230" s="88"/>
      <c r="R230" s="88"/>
    </row>
    <row r="231" spans="3:18">
      <c r="C231" s="88"/>
      <c r="D231" s="88"/>
      <c r="E231" s="88"/>
      <c r="F231" s="88"/>
      <c r="G231" s="88"/>
      <c r="H231" s="88"/>
      <c r="I231" s="88"/>
      <c r="J231" s="88"/>
      <c r="K231" s="88"/>
      <c r="L231" s="88"/>
      <c r="M231" s="88"/>
      <c r="N231" s="88"/>
      <c r="O231" s="88"/>
      <c r="P231" s="88"/>
      <c r="Q231" s="88"/>
      <c r="R231" s="88"/>
    </row>
    <row r="232" spans="3:18">
      <c r="C232" s="88"/>
      <c r="D232" s="88"/>
      <c r="E232" s="88"/>
      <c r="F232" s="88"/>
      <c r="G232" s="88"/>
      <c r="H232" s="88"/>
      <c r="I232" s="88"/>
      <c r="J232" s="88"/>
      <c r="K232" s="88"/>
      <c r="L232" s="88"/>
      <c r="M232" s="88"/>
      <c r="N232" s="88"/>
      <c r="O232" s="88"/>
      <c r="P232" s="88"/>
      <c r="Q232" s="88"/>
      <c r="R232" s="88"/>
    </row>
    <row r="233" spans="3:18">
      <c r="C233" s="88"/>
      <c r="D233" s="88"/>
      <c r="E233" s="88"/>
      <c r="F233" s="88"/>
      <c r="G233" s="88"/>
      <c r="H233" s="88"/>
      <c r="I233" s="88"/>
      <c r="J233" s="88"/>
      <c r="K233" s="88"/>
      <c r="L233" s="88"/>
      <c r="M233" s="88"/>
      <c r="N233" s="88"/>
      <c r="O233" s="88"/>
      <c r="P233" s="88"/>
      <c r="Q233" s="88"/>
      <c r="R233" s="88"/>
    </row>
    <row r="234" spans="3:18">
      <c r="C234" s="88"/>
      <c r="D234" s="88"/>
      <c r="E234" s="88"/>
      <c r="F234" s="88"/>
      <c r="G234" s="88"/>
      <c r="H234" s="88"/>
      <c r="I234" s="88"/>
      <c r="J234" s="88"/>
      <c r="K234" s="88"/>
      <c r="L234" s="88"/>
      <c r="M234" s="88"/>
      <c r="N234" s="88"/>
      <c r="O234" s="88"/>
      <c r="P234" s="88"/>
      <c r="Q234" s="88"/>
      <c r="R234" s="88"/>
    </row>
    <row r="235" spans="3:18">
      <c r="C235" s="88"/>
      <c r="D235" s="88"/>
      <c r="E235" s="88"/>
      <c r="F235" s="88"/>
      <c r="G235" s="88"/>
      <c r="H235" s="88"/>
      <c r="I235" s="88"/>
      <c r="J235" s="88"/>
      <c r="K235" s="88"/>
      <c r="L235" s="88"/>
      <c r="M235" s="88"/>
      <c r="N235" s="88"/>
      <c r="O235" s="88"/>
      <c r="P235" s="88"/>
      <c r="Q235" s="88"/>
      <c r="R235" s="88"/>
    </row>
    <row r="236" spans="3:18">
      <c r="C236" s="88"/>
      <c r="D236" s="88"/>
      <c r="E236" s="88"/>
      <c r="F236" s="88"/>
      <c r="G236" s="88"/>
      <c r="H236" s="88"/>
      <c r="I236" s="88"/>
      <c r="J236" s="88"/>
      <c r="K236" s="88"/>
      <c r="L236" s="88"/>
      <c r="M236" s="88"/>
      <c r="N236" s="88"/>
      <c r="O236" s="88"/>
      <c r="P236" s="88"/>
      <c r="Q236" s="88"/>
      <c r="R236" s="88"/>
    </row>
    <row r="237" spans="3:18">
      <c r="C237" s="88"/>
      <c r="D237" s="88"/>
      <c r="E237" s="88"/>
      <c r="F237" s="88"/>
      <c r="G237" s="88"/>
      <c r="H237" s="88"/>
      <c r="I237" s="88"/>
      <c r="J237" s="88"/>
      <c r="K237" s="88"/>
      <c r="L237" s="88"/>
      <c r="M237" s="88"/>
      <c r="N237" s="88"/>
      <c r="O237" s="88"/>
      <c r="P237" s="88"/>
      <c r="Q237" s="88"/>
      <c r="R237" s="88"/>
    </row>
    <row r="238" spans="3:18">
      <c r="C238" s="88"/>
      <c r="D238" s="88"/>
      <c r="E238" s="88"/>
      <c r="F238" s="88"/>
      <c r="G238" s="88"/>
      <c r="H238" s="88"/>
      <c r="I238" s="88"/>
      <c r="J238" s="88"/>
      <c r="K238" s="88"/>
      <c r="L238" s="88"/>
      <c r="M238" s="88"/>
      <c r="N238" s="88"/>
      <c r="O238" s="88"/>
      <c r="P238" s="88"/>
      <c r="Q238" s="88"/>
      <c r="R238" s="88"/>
    </row>
    <row r="239" spans="3:18">
      <c r="C239" s="88"/>
      <c r="D239" s="88"/>
      <c r="E239" s="88"/>
      <c r="F239" s="88"/>
      <c r="G239" s="88"/>
      <c r="H239" s="88"/>
      <c r="I239" s="88"/>
      <c r="J239" s="88"/>
      <c r="K239" s="88"/>
      <c r="L239" s="88"/>
      <c r="M239" s="88"/>
      <c r="N239" s="88"/>
      <c r="O239" s="88"/>
      <c r="P239" s="88"/>
      <c r="Q239" s="88"/>
      <c r="R239" s="88"/>
    </row>
    <row r="240" spans="3:18">
      <c r="C240" s="88"/>
      <c r="D240" s="88"/>
      <c r="E240" s="88"/>
      <c r="F240" s="88"/>
      <c r="G240" s="88"/>
      <c r="H240" s="88"/>
      <c r="I240" s="88"/>
      <c r="J240" s="88"/>
      <c r="K240" s="88"/>
      <c r="L240" s="88"/>
      <c r="M240" s="88"/>
      <c r="N240" s="88"/>
      <c r="O240" s="88"/>
      <c r="P240" s="88"/>
      <c r="Q240" s="88"/>
      <c r="R240" s="88"/>
    </row>
    <row r="241" spans="3:18">
      <c r="C241" s="88"/>
      <c r="D241" s="88"/>
      <c r="E241" s="88"/>
      <c r="F241" s="88"/>
      <c r="G241" s="88"/>
      <c r="H241" s="88"/>
      <c r="I241" s="88"/>
      <c r="J241" s="88"/>
      <c r="K241" s="88"/>
      <c r="L241" s="88"/>
      <c r="M241" s="88"/>
      <c r="N241" s="88"/>
      <c r="O241" s="88"/>
      <c r="P241" s="88"/>
      <c r="Q241" s="88"/>
      <c r="R241" s="88"/>
    </row>
    <row r="242" spans="3:18">
      <c r="C242" s="88"/>
      <c r="D242" s="88"/>
      <c r="E242" s="88"/>
      <c r="F242" s="88"/>
      <c r="G242" s="88"/>
      <c r="H242" s="88"/>
      <c r="I242" s="88"/>
      <c r="J242" s="88"/>
      <c r="K242" s="88"/>
      <c r="L242" s="88"/>
      <c r="M242" s="88"/>
      <c r="N242" s="88"/>
      <c r="O242" s="88"/>
      <c r="P242" s="88"/>
      <c r="Q242" s="88"/>
      <c r="R242" s="88"/>
    </row>
    <row r="243" spans="3:18">
      <c r="C243" s="88"/>
      <c r="D243" s="88"/>
      <c r="E243" s="88"/>
      <c r="F243" s="88"/>
      <c r="G243" s="88"/>
      <c r="H243" s="88"/>
      <c r="I243" s="88"/>
      <c r="J243" s="88"/>
      <c r="K243" s="88"/>
      <c r="L243" s="88"/>
      <c r="M243" s="88"/>
      <c r="N243" s="88"/>
      <c r="O243" s="88"/>
      <c r="P243" s="88"/>
      <c r="Q243" s="88"/>
      <c r="R243" s="88"/>
    </row>
    <row r="244" spans="3:18">
      <c r="C244" s="88"/>
      <c r="D244" s="88"/>
      <c r="E244" s="88"/>
      <c r="F244" s="88"/>
      <c r="G244" s="88"/>
      <c r="H244" s="88"/>
      <c r="I244" s="88"/>
      <c r="J244" s="88"/>
      <c r="K244" s="88"/>
      <c r="L244" s="88"/>
      <c r="M244" s="88"/>
      <c r="N244" s="88"/>
      <c r="O244" s="88"/>
      <c r="P244" s="88"/>
      <c r="Q244" s="88"/>
      <c r="R244" s="88"/>
    </row>
    <row r="245" spans="3:18">
      <c r="C245" s="88"/>
      <c r="D245" s="88"/>
      <c r="E245" s="88"/>
      <c r="F245" s="88"/>
      <c r="G245" s="88"/>
      <c r="H245" s="88"/>
      <c r="I245" s="88"/>
      <c r="J245" s="88"/>
      <c r="K245" s="88"/>
      <c r="L245" s="88"/>
      <c r="M245" s="88"/>
      <c r="N245" s="88"/>
      <c r="O245" s="88"/>
      <c r="P245" s="88"/>
      <c r="Q245" s="88"/>
      <c r="R245" s="88"/>
    </row>
    <row r="246" spans="3:18">
      <c r="C246" s="88"/>
      <c r="D246" s="88"/>
      <c r="E246" s="88"/>
      <c r="F246" s="88"/>
      <c r="G246" s="88"/>
      <c r="H246" s="88"/>
      <c r="I246" s="88"/>
      <c r="J246" s="88"/>
      <c r="K246" s="88"/>
      <c r="L246" s="88"/>
      <c r="M246" s="88"/>
      <c r="N246" s="88"/>
      <c r="O246" s="88"/>
      <c r="P246" s="88"/>
      <c r="Q246" s="88"/>
      <c r="R246" s="88"/>
    </row>
    <row r="247" spans="3:18">
      <c r="C247" s="88"/>
      <c r="D247" s="88"/>
      <c r="E247" s="88"/>
      <c r="F247" s="88"/>
      <c r="G247" s="88"/>
      <c r="H247" s="88"/>
      <c r="I247" s="88"/>
      <c r="J247" s="88"/>
      <c r="K247" s="88"/>
      <c r="L247" s="88"/>
      <c r="M247" s="88"/>
      <c r="N247" s="88"/>
      <c r="O247" s="88"/>
      <c r="P247" s="88"/>
      <c r="Q247" s="88"/>
      <c r="R247" s="88"/>
    </row>
    <row r="248" spans="3:18">
      <c r="C248" s="88"/>
      <c r="D248" s="88"/>
      <c r="E248" s="88"/>
      <c r="F248" s="88"/>
      <c r="G248" s="88"/>
      <c r="H248" s="88"/>
      <c r="I248" s="88"/>
      <c r="J248" s="88"/>
      <c r="K248" s="88"/>
      <c r="L248" s="88"/>
      <c r="M248" s="88"/>
      <c r="N248" s="88"/>
      <c r="O248" s="88"/>
      <c r="P248" s="88"/>
      <c r="Q248" s="88"/>
      <c r="R248" s="88"/>
    </row>
    <row r="249" spans="3:18">
      <c r="C249" s="88"/>
      <c r="D249" s="88"/>
      <c r="E249" s="88"/>
      <c r="F249" s="88"/>
      <c r="G249" s="88"/>
      <c r="H249" s="88"/>
      <c r="I249" s="88"/>
      <c r="J249" s="88"/>
      <c r="K249" s="88"/>
      <c r="L249" s="88"/>
      <c r="M249" s="88"/>
      <c r="N249" s="88"/>
      <c r="O249" s="88"/>
      <c r="P249" s="88"/>
      <c r="Q249" s="88"/>
      <c r="R249" s="88"/>
    </row>
    <row r="250" spans="3:18">
      <c r="C250" s="88"/>
      <c r="D250" s="88"/>
      <c r="E250" s="88"/>
      <c r="F250" s="88"/>
      <c r="G250" s="88"/>
      <c r="H250" s="88"/>
      <c r="I250" s="88"/>
      <c r="J250" s="88"/>
      <c r="K250" s="88"/>
      <c r="L250" s="88"/>
      <c r="M250" s="88"/>
      <c r="N250" s="88"/>
      <c r="O250" s="88"/>
      <c r="P250" s="88"/>
      <c r="Q250" s="88"/>
      <c r="R250" s="88"/>
    </row>
    <row r="251" spans="3:18">
      <c r="C251" s="88"/>
      <c r="D251" s="88"/>
      <c r="E251" s="88"/>
      <c r="F251" s="88"/>
      <c r="G251" s="88"/>
      <c r="H251" s="88"/>
      <c r="I251" s="88"/>
      <c r="J251" s="88"/>
      <c r="K251" s="88"/>
      <c r="L251" s="88"/>
      <c r="M251" s="88"/>
      <c r="N251" s="88"/>
      <c r="O251" s="88"/>
      <c r="P251" s="88"/>
      <c r="Q251" s="88"/>
      <c r="R251" s="88"/>
    </row>
    <row r="252" spans="3:18">
      <c r="C252" s="88"/>
      <c r="D252" s="88"/>
      <c r="E252" s="88"/>
      <c r="F252" s="88"/>
      <c r="G252" s="88"/>
      <c r="H252" s="88"/>
      <c r="I252" s="88"/>
      <c r="J252" s="88"/>
      <c r="K252" s="88"/>
      <c r="L252" s="88"/>
      <c r="M252" s="88"/>
      <c r="N252" s="88"/>
      <c r="O252" s="88"/>
      <c r="P252" s="88"/>
      <c r="Q252" s="88"/>
      <c r="R252" s="88"/>
    </row>
    <row r="253" spans="3:18">
      <c r="C253" s="88"/>
      <c r="D253" s="88"/>
      <c r="E253" s="88"/>
      <c r="F253" s="88"/>
      <c r="G253" s="88"/>
      <c r="H253" s="88"/>
      <c r="I253" s="88"/>
      <c r="J253" s="88"/>
      <c r="K253" s="88"/>
      <c r="L253" s="88"/>
      <c r="M253" s="88"/>
      <c r="N253" s="88"/>
      <c r="O253" s="88"/>
      <c r="P253" s="88"/>
      <c r="Q253" s="88"/>
      <c r="R253" s="88"/>
    </row>
    <row r="254" spans="3:18">
      <c r="C254" s="88"/>
      <c r="D254" s="88"/>
      <c r="E254" s="88"/>
      <c r="F254" s="88"/>
      <c r="G254" s="88"/>
      <c r="H254" s="88"/>
      <c r="I254" s="88"/>
      <c r="J254" s="88"/>
      <c r="K254" s="88"/>
      <c r="L254" s="88"/>
      <c r="M254" s="88"/>
      <c r="N254" s="88"/>
      <c r="O254" s="88"/>
      <c r="P254" s="88"/>
      <c r="Q254" s="88"/>
      <c r="R254" s="88"/>
    </row>
    <row r="255" spans="3:18">
      <c r="C255" s="88"/>
      <c r="D255" s="88"/>
      <c r="E255" s="88"/>
      <c r="F255" s="88"/>
      <c r="G255" s="88"/>
      <c r="H255" s="88"/>
      <c r="I255" s="88"/>
      <c r="J255" s="88"/>
      <c r="K255" s="88"/>
      <c r="L255" s="88"/>
      <c r="M255" s="88"/>
      <c r="N255" s="88"/>
      <c r="O255" s="88"/>
      <c r="P255" s="88"/>
      <c r="Q255" s="88"/>
      <c r="R255" s="88"/>
    </row>
    <row r="256" spans="3:18">
      <c r="C256" s="88"/>
      <c r="D256" s="88"/>
      <c r="E256" s="88"/>
      <c r="F256" s="88"/>
      <c r="G256" s="88"/>
      <c r="H256" s="88"/>
      <c r="I256" s="88"/>
      <c r="J256" s="88"/>
      <c r="K256" s="88"/>
      <c r="L256" s="88"/>
      <c r="M256" s="88"/>
      <c r="N256" s="88"/>
      <c r="O256" s="88"/>
      <c r="P256" s="88"/>
      <c r="Q256" s="88"/>
      <c r="R256" s="88"/>
    </row>
    <row r="257" spans="3:18">
      <c r="C257" s="88"/>
      <c r="D257" s="88"/>
      <c r="E257" s="88"/>
      <c r="F257" s="88"/>
      <c r="G257" s="88"/>
      <c r="H257" s="88"/>
      <c r="I257" s="88"/>
      <c r="J257" s="88"/>
      <c r="K257" s="88"/>
      <c r="L257" s="88"/>
      <c r="M257" s="88"/>
      <c r="N257" s="88"/>
      <c r="O257" s="88"/>
      <c r="P257" s="88"/>
      <c r="Q257" s="88"/>
      <c r="R257" s="88"/>
    </row>
    <row r="258" spans="3:18">
      <c r="C258" s="88"/>
      <c r="D258" s="88"/>
      <c r="E258" s="88"/>
      <c r="F258" s="88"/>
      <c r="G258" s="88"/>
      <c r="H258" s="88"/>
      <c r="I258" s="88"/>
      <c r="J258" s="88"/>
      <c r="K258" s="88"/>
      <c r="L258" s="88"/>
      <c r="M258" s="88"/>
      <c r="N258" s="88"/>
      <c r="O258" s="88"/>
      <c r="P258" s="88"/>
      <c r="Q258" s="88"/>
      <c r="R258" s="88"/>
    </row>
    <row r="259" spans="3:18">
      <c r="C259" s="88"/>
      <c r="D259" s="88"/>
      <c r="E259" s="88"/>
      <c r="F259" s="88"/>
      <c r="G259" s="88"/>
      <c r="H259" s="88"/>
      <c r="I259" s="88"/>
      <c r="J259" s="88"/>
      <c r="K259" s="88"/>
      <c r="L259" s="88"/>
      <c r="M259" s="88"/>
      <c r="N259" s="88"/>
      <c r="O259" s="88"/>
      <c r="P259" s="88"/>
      <c r="Q259" s="88"/>
      <c r="R259" s="88"/>
    </row>
    <row r="260" spans="3:18">
      <c r="C260" s="88"/>
      <c r="D260" s="88"/>
      <c r="E260" s="88"/>
      <c r="F260" s="88"/>
      <c r="G260" s="88"/>
      <c r="H260" s="88"/>
      <c r="I260" s="88"/>
      <c r="J260" s="88"/>
      <c r="K260" s="88"/>
      <c r="L260" s="88"/>
      <c r="M260" s="88"/>
      <c r="N260" s="88"/>
      <c r="O260" s="88"/>
      <c r="P260" s="88"/>
      <c r="Q260" s="88"/>
      <c r="R260" s="88"/>
    </row>
    <row r="261" spans="3:18">
      <c r="C261" s="88"/>
      <c r="D261" s="88"/>
      <c r="E261" s="88"/>
      <c r="F261" s="88"/>
      <c r="G261" s="88"/>
      <c r="H261" s="88"/>
      <c r="I261" s="88"/>
      <c r="J261" s="88"/>
      <c r="K261" s="88"/>
      <c r="L261" s="88"/>
      <c r="M261" s="88"/>
      <c r="N261" s="88"/>
      <c r="O261" s="88"/>
      <c r="P261" s="88"/>
      <c r="Q261" s="88"/>
      <c r="R261" s="88"/>
    </row>
    <row r="262" spans="3:18">
      <c r="C262" s="88"/>
      <c r="D262" s="88"/>
      <c r="E262" s="88"/>
      <c r="F262" s="88"/>
      <c r="G262" s="88"/>
      <c r="H262" s="88"/>
      <c r="I262" s="88"/>
      <c r="J262" s="88"/>
      <c r="K262" s="88"/>
      <c r="L262" s="88"/>
      <c r="M262" s="88"/>
      <c r="N262" s="88"/>
      <c r="O262" s="88"/>
      <c r="P262" s="88"/>
      <c r="Q262" s="88"/>
      <c r="R262" s="88"/>
    </row>
    <row r="263" spans="3:18">
      <c r="C263" s="88"/>
      <c r="D263" s="88"/>
      <c r="E263" s="88"/>
      <c r="F263" s="88"/>
      <c r="G263" s="88"/>
      <c r="H263" s="88"/>
      <c r="I263" s="88"/>
      <c r="J263" s="88"/>
      <c r="K263" s="88"/>
      <c r="L263" s="88"/>
      <c r="M263" s="88"/>
      <c r="N263" s="88"/>
      <c r="O263" s="88"/>
      <c r="P263" s="88"/>
      <c r="Q263" s="88"/>
      <c r="R263" s="88"/>
    </row>
    <row r="264" spans="3:18">
      <c r="C264" s="88"/>
      <c r="D264" s="88"/>
      <c r="E264" s="88"/>
      <c r="F264" s="88"/>
      <c r="G264" s="88"/>
      <c r="H264" s="88"/>
      <c r="I264" s="88"/>
      <c r="J264" s="88"/>
      <c r="K264" s="88"/>
      <c r="L264" s="88"/>
      <c r="M264" s="88"/>
      <c r="N264" s="88"/>
      <c r="O264" s="88"/>
      <c r="P264" s="88"/>
      <c r="Q264" s="88"/>
      <c r="R264" s="88"/>
    </row>
    <row r="265" spans="3:18">
      <c r="C265" s="88"/>
      <c r="D265" s="88"/>
      <c r="E265" s="88"/>
      <c r="F265" s="88"/>
      <c r="G265" s="88"/>
      <c r="H265" s="88"/>
      <c r="I265" s="88"/>
      <c r="J265" s="88"/>
      <c r="K265" s="88"/>
      <c r="L265" s="88"/>
      <c r="M265" s="88"/>
      <c r="N265" s="88"/>
      <c r="O265" s="88"/>
      <c r="P265" s="88"/>
      <c r="Q265" s="88"/>
      <c r="R265" s="88"/>
    </row>
    <row r="266" spans="3:18">
      <c r="C266" s="88"/>
      <c r="D266" s="88"/>
      <c r="E266" s="88"/>
      <c r="F266" s="88"/>
      <c r="G266" s="88"/>
      <c r="H266" s="88"/>
      <c r="I266" s="88"/>
      <c r="J266" s="88"/>
      <c r="K266" s="88"/>
      <c r="L266" s="88"/>
      <c r="M266" s="88"/>
      <c r="N266" s="88"/>
      <c r="O266" s="88"/>
      <c r="P266" s="88"/>
      <c r="Q266" s="88"/>
      <c r="R266" s="88"/>
    </row>
    <row r="267" spans="3:18">
      <c r="C267" s="88"/>
      <c r="D267" s="88"/>
      <c r="E267" s="88"/>
      <c r="F267" s="88"/>
      <c r="G267" s="88"/>
      <c r="H267" s="88"/>
      <c r="I267" s="88"/>
      <c r="J267" s="88"/>
      <c r="K267" s="88"/>
      <c r="L267" s="88"/>
      <c r="M267" s="88"/>
      <c r="N267" s="88"/>
      <c r="O267" s="88"/>
      <c r="P267" s="88"/>
      <c r="Q267" s="88"/>
      <c r="R267" s="88"/>
    </row>
    <row r="268" spans="3:18">
      <c r="C268" s="88"/>
      <c r="D268" s="88"/>
      <c r="E268" s="88"/>
      <c r="F268" s="88"/>
      <c r="G268" s="88"/>
      <c r="H268" s="88"/>
      <c r="I268" s="88"/>
      <c r="J268" s="88"/>
      <c r="K268" s="88"/>
      <c r="L268" s="88"/>
      <c r="M268" s="88"/>
      <c r="N268" s="88"/>
      <c r="O268" s="88"/>
      <c r="P268" s="88"/>
      <c r="Q268" s="88"/>
      <c r="R268" s="88"/>
    </row>
    <row r="269" spans="3:18">
      <c r="C269" s="88"/>
      <c r="D269" s="88"/>
      <c r="E269" s="88"/>
      <c r="F269" s="88"/>
      <c r="G269" s="88"/>
      <c r="H269" s="88"/>
      <c r="I269" s="88"/>
      <c r="J269" s="88"/>
      <c r="K269" s="88"/>
      <c r="L269" s="88"/>
      <c r="M269" s="88"/>
      <c r="N269" s="88"/>
      <c r="O269" s="88"/>
      <c r="P269" s="88"/>
      <c r="Q269" s="88"/>
      <c r="R269" s="88"/>
    </row>
    <row r="270" spans="3:18">
      <c r="C270" s="88"/>
      <c r="D270" s="88"/>
      <c r="E270" s="88"/>
      <c r="F270" s="88"/>
      <c r="G270" s="88"/>
      <c r="H270" s="88"/>
      <c r="I270" s="88"/>
      <c r="J270" s="88"/>
      <c r="K270" s="88"/>
      <c r="L270" s="88"/>
      <c r="M270" s="88"/>
      <c r="N270" s="88"/>
      <c r="O270" s="88"/>
      <c r="P270" s="88"/>
      <c r="Q270" s="88"/>
      <c r="R270" s="88"/>
    </row>
    <row r="271" spans="3:18">
      <c r="C271" s="88"/>
      <c r="D271" s="88"/>
      <c r="E271" s="88"/>
      <c r="F271" s="88"/>
      <c r="G271" s="88"/>
      <c r="H271" s="88"/>
      <c r="I271" s="88"/>
      <c r="J271" s="88"/>
      <c r="K271" s="88"/>
      <c r="L271" s="88"/>
      <c r="M271" s="88"/>
      <c r="N271" s="88"/>
      <c r="O271" s="88"/>
      <c r="P271" s="88"/>
      <c r="Q271" s="88"/>
      <c r="R271" s="88"/>
    </row>
    <row r="272" spans="3:18">
      <c r="C272" s="88"/>
      <c r="D272" s="88"/>
      <c r="E272" s="88"/>
      <c r="F272" s="88"/>
      <c r="G272" s="88"/>
      <c r="H272" s="88"/>
      <c r="I272" s="88"/>
      <c r="J272" s="88"/>
      <c r="K272" s="88"/>
      <c r="L272" s="88"/>
      <c r="M272" s="88"/>
      <c r="N272" s="88"/>
      <c r="O272" s="88"/>
      <c r="P272" s="88"/>
      <c r="Q272" s="88"/>
      <c r="R272" s="88"/>
    </row>
    <row r="273" spans="3:18">
      <c r="C273" s="88"/>
      <c r="D273" s="88"/>
      <c r="E273" s="88"/>
      <c r="F273" s="88"/>
      <c r="G273" s="88"/>
      <c r="H273" s="88"/>
      <c r="I273" s="88"/>
      <c r="J273" s="88"/>
      <c r="K273" s="88"/>
      <c r="L273" s="88"/>
      <c r="M273" s="88"/>
      <c r="N273" s="88"/>
      <c r="O273" s="88"/>
      <c r="P273" s="88"/>
      <c r="Q273" s="88"/>
      <c r="R273" s="88"/>
    </row>
    <row r="274" spans="3:18">
      <c r="C274" s="88"/>
      <c r="D274" s="88"/>
      <c r="E274" s="88"/>
      <c r="F274" s="88"/>
      <c r="G274" s="88"/>
      <c r="H274" s="88"/>
      <c r="I274" s="88"/>
      <c r="J274" s="88"/>
      <c r="K274" s="88"/>
      <c r="L274" s="88"/>
      <c r="M274" s="88"/>
      <c r="N274" s="88"/>
      <c r="O274" s="88"/>
      <c r="P274" s="88"/>
      <c r="Q274" s="88"/>
      <c r="R274" s="88"/>
    </row>
    <row r="275" spans="3:18">
      <c r="C275" s="88"/>
      <c r="D275" s="88"/>
      <c r="E275" s="88"/>
      <c r="F275" s="88"/>
      <c r="G275" s="88"/>
      <c r="H275" s="88"/>
      <c r="I275" s="88"/>
      <c r="J275" s="88"/>
      <c r="K275" s="88"/>
      <c r="L275" s="88"/>
      <c r="M275" s="88"/>
      <c r="N275" s="88"/>
      <c r="O275" s="88"/>
      <c r="P275" s="88"/>
      <c r="Q275" s="88"/>
      <c r="R275" s="88"/>
    </row>
    <row r="276" spans="3:18">
      <c r="C276" s="88"/>
      <c r="D276" s="88"/>
      <c r="E276" s="88"/>
      <c r="F276" s="88"/>
      <c r="G276" s="88"/>
      <c r="H276" s="88"/>
      <c r="I276" s="88"/>
      <c r="J276" s="88"/>
      <c r="K276" s="88"/>
      <c r="L276" s="88"/>
      <c r="M276" s="88"/>
      <c r="N276" s="88"/>
      <c r="O276" s="88"/>
      <c r="P276" s="88"/>
      <c r="Q276" s="88"/>
      <c r="R276" s="88"/>
    </row>
    <row r="277" spans="3:18">
      <c r="C277" s="88"/>
      <c r="D277" s="88"/>
      <c r="E277" s="88"/>
      <c r="F277" s="88"/>
      <c r="G277" s="88"/>
      <c r="H277" s="88"/>
      <c r="I277" s="88"/>
      <c r="J277" s="88"/>
      <c r="K277" s="88"/>
      <c r="L277" s="88"/>
      <c r="M277" s="88"/>
      <c r="N277" s="88"/>
      <c r="O277" s="88"/>
      <c r="P277" s="88"/>
      <c r="Q277" s="88"/>
      <c r="R277" s="88"/>
    </row>
    <row r="278" spans="3:18">
      <c r="C278" s="88"/>
      <c r="D278" s="88"/>
      <c r="E278" s="88"/>
      <c r="F278" s="88"/>
      <c r="G278" s="88"/>
      <c r="H278" s="88"/>
      <c r="I278" s="88"/>
      <c r="J278" s="88"/>
      <c r="K278" s="88"/>
      <c r="L278" s="88"/>
      <c r="M278" s="88"/>
      <c r="N278" s="88"/>
      <c r="O278" s="88"/>
      <c r="P278" s="88"/>
      <c r="Q278" s="88"/>
      <c r="R278" s="88"/>
    </row>
    <row r="279" spans="3:18">
      <c r="C279" s="88"/>
      <c r="D279" s="88"/>
      <c r="E279" s="88"/>
      <c r="F279" s="88"/>
      <c r="G279" s="88"/>
      <c r="H279" s="88"/>
      <c r="I279" s="88"/>
      <c r="J279" s="88"/>
      <c r="K279" s="88"/>
      <c r="L279" s="88"/>
      <c r="M279" s="88"/>
      <c r="N279" s="88"/>
      <c r="O279" s="88"/>
      <c r="P279" s="88"/>
      <c r="Q279" s="88"/>
      <c r="R279" s="88"/>
    </row>
    <row r="280" spans="3:18">
      <c r="C280" s="88"/>
      <c r="D280" s="88"/>
      <c r="E280" s="88"/>
      <c r="F280" s="88"/>
      <c r="G280" s="88"/>
      <c r="H280" s="88"/>
      <c r="I280" s="88"/>
      <c r="J280" s="88"/>
      <c r="K280" s="88"/>
      <c r="L280" s="88"/>
      <c r="M280" s="88"/>
      <c r="N280" s="88"/>
      <c r="O280" s="88"/>
      <c r="P280" s="88"/>
      <c r="Q280" s="88"/>
      <c r="R280" s="88"/>
    </row>
    <row r="281" spans="3:18">
      <c r="C281" s="88"/>
      <c r="D281" s="88"/>
      <c r="E281" s="88"/>
      <c r="F281" s="88"/>
      <c r="G281" s="88"/>
      <c r="H281" s="88"/>
      <c r="I281" s="88"/>
      <c r="J281" s="88"/>
      <c r="K281" s="88"/>
      <c r="L281" s="88"/>
      <c r="M281" s="88"/>
      <c r="N281" s="88"/>
      <c r="O281" s="88"/>
      <c r="P281" s="88"/>
      <c r="Q281" s="88"/>
      <c r="R281" s="88"/>
    </row>
    <row r="282" spans="3:18">
      <c r="C282" s="88"/>
      <c r="D282" s="88"/>
      <c r="E282" s="88"/>
      <c r="F282" s="88"/>
      <c r="G282" s="88"/>
      <c r="H282" s="88"/>
      <c r="I282" s="88"/>
      <c r="J282" s="88"/>
      <c r="K282" s="88"/>
      <c r="L282" s="88"/>
      <c r="M282" s="88"/>
      <c r="N282" s="88"/>
      <c r="O282" s="88"/>
      <c r="P282" s="88"/>
      <c r="Q282" s="88"/>
      <c r="R282" s="88"/>
    </row>
    <row r="283" spans="3:18">
      <c r="C283" s="88"/>
      <c r="D283" s="88"/>
      <c r="E283" s="88"/>
      <c r="F283" s="88"/>
      <c r="G283" s="88"/>
      <c r="H283" s="88"/>
      <c r="I283" s="88"/>
      <c r="J283" s="88"/>
      <c r="K283" s="88"/>
      <c r="L283" s="88"/>
      <c r="M283" s="88"/>
      <c r="N283" s="88"/>
      <c r="O283" s="88"/>
      <c r="P283" s="88"/>
      <c r="Q283" s="88"/>
      <c r="R283" s="88"/>
    </row>
    <row r="284" spans="3:18">
      <c r="C284" s="88"/>
      <c r="D284" s="88"/>
      <c r="E284" s="88"/>
      <c r="F284" s="88"/>
      <c r="G284" s="88"/>
      <c r="H284" s="88"/>
      <c r="I284" s="88"/>
      <c r="J284" s="88"/>
      <c r="K284" s="88"/>
      <c r="L284" s="88"/>
      <c r="M284" s="88"/>
      <c r="N284" s="88"/>
      <c r="O284" s="88"/>
      <c r="P284" s="88"/>
      <c r="Q284" s="88"/>
      <c r="R284" s="88"/>
    </row>
    <row r="285" spans="3:18">
      <c r="C285" s="88"/>
      <c r="D285" s="88"/>
      <c r="E285" s="88"/>
      <c r="F285" s="88"/>
      <c r="G285" s="88"/>
      <c r="H285" s="88"/>
      <c r="I285" s="88"/>
      <c r="J285" s="88"/>
      <c r="K285" s="88"/>
      <c r="L285" s="88"/>
      <c r="M285" s="88"/>
      <c r="N285" s="88"/>
      <c r="O285" s="88"/>
      <c r="P285" s="88"/>
      <c r="Q285" s="88"/>
      <c r="R285" s="88"/>
    </row>
    <row r="286" spans="3:18">
      <c r="C286" s="88"/>
      <c r="D286" s="88"/>
      <c r="E286" s="88"/>
      <c r="F286" s="88"/>
      <c r="G286" s="88"/>
      <c r="H286" s="88"/>
      <c r="I286" s="88"/>
      <c r="J286" s="88"/>
      <c r="K286" s="88"/>
      <c r="L286" s="88"/>
      <c r="M286" s="88"/>
      <c r="N286" s="88"/>
      <c r="O286" s="88"/>
      <c r="P286" s="88"/>
      <c r="Q286" s="88"/>
      <c r="R286" s="88"/>
    </row>
    <row r="287" spans="3:18">
      <c r="C287" s="88"/>
      <c r="D287" s="88"/>
      <c r="E287" s="88"/>
      <c r="F287" s="88"/>
      <c r="G287" s="88"/>
      <c r="H287" s="88"/>
      <c r="I287" s="88"/>
      <c r="J287" s="88"/>
      <c r="K287" s="88"/>
      <c r="L287" s="88"/>
      <c r="M287" s="88"/>
      <c r="N287" s="88"/>
      <c r="O287" s="88"/>
      <c r="P287" s="88"/>
      <c r="Q287" s="88"/>
      <c r="R287" s="88"/>
    </row>
    <row r="288" spans="3:18">
      <c r="C288" s="88"/>
      <c r="D288" s="88"/>
      <c r="E288" s="88"/>
      <c r="F288" s="88"/>
      <c r="G288" s="88"/>
      <c r="H288" s="88"/>
      <c r="I288" s="88"/>
      <c r="J288" s="88"/>
      <c r="K288" s="88"/>
      <c r="L288" s="88"/>
      <c r="M288" s="88"/>
      <c r="N288" s="88"/>
      <c r="O288" s="88"/>
      <c r="P288" s="88"/>
      <c r="Q288" s="88"/>
      <c r="R288" s="88"/>
    </row>
    <row r="289" spans="3:18">
      <c r="C289" s="88"/>
      <c r="D289" s="88"/>
      <c r="E289" s="88"/>
      <c r="F289" s="88"/>
      <c r="G289" s="88"/>
      <c r="H289" s="88"/>
      <c r="I289" s="88"/>
      <c r="J289" s="88"/>
      <c r="K289" s="88"/>
      <c r="L289" s="88"/>
      <c r="M289" s="88"/>
      <c r="N289" s="88"/>
      <c r="O289" s="88"/>
      <c r="P289" s="88"/>
      <c r="Q289" s="88"/>
      <c r="R289" s="88"/>
    </row>
    <row r="290" spans="3:18">
      <c r="C290" s="88"/>
      <c r="D290" s="88"/>
      <c r="E290" s="88"/>
      <c r="F290" s="88"/>
      <c r="G290" s="88"/>
      <c r="H290" s="88"/>
      <c r="I290" s="88"/>
      <c r="J290" s="88"/>
      <c r="K290" s="88"/>
      <c r="L290" s="88"/>
      <c r="M290" s="88"/>
      <c r="N290" s="88"/>
      <c r="O290" s="88"/>
      <c r="P290" s="88"/>
      <c r="Q290" s="88"/>
      <c r="R290" s="88"/>
    </row>
    <row r="291" spans="3:18">
      <c r="C291" s="88"/>
      <c r="D291" s="88"/>
      <c r="E291" s="88"/>
      <c r="F291" s="88"/>
      <c r="G291" s="88"/>
      <c r="H291" s="88"/>
      <c r="I291" s="88"/>
      <c r="J291" s="88"/>
      <c r="K291" s="88"/>
      <c r="L291" s="88"/>
      <c r="M291" s="88"/>
      <c r="N291" s="88"/>
      <c r="O291" s="88"/>
      <c r="P291" s="88"/>
      <c r="Q291" s="88"/>
      <c r="R291" s="88"/>
    </row>
    <row r="292" spans="3:18">
      <c r="C292" s="88"/>
      <c r="D292" s="88"/>
      <c r="E292" s="88"/>
      <c r="F292" s="88"/>
      <c r="G292" s="88"/>
      <c r="H292" s="88"/>
      <c r="I292" s="88"/>
      <c r="J292" s="88"/>
      <c r="K292" s="88"/>
      <c r="L292" s="88"/>
      <c r="M292" s="88"/>
      <c r="N292" s="88"/>
      <c r="O292" s="88"/>
      <c r="P292" s="88"/>
      <c r="Q292" s="88"/>
      <c r="R292" s="88"/>
    </row>
    <row r="293" spans="3:18">
      <c r="C293" s="88"/>
      <c r="D293" s="88"/>
      <c r="E293" s="88"/>
      <c r="F293" s="88"/>
      <c r="G293" s="88"/>
      <c r="H293" s="88"/>
      <c r="I293" s="88"/>
      <c r="J293" s="88"/>
      <c r="K293" s="88"/>
      <c r="L293" s="88"/>
      <c r="M293" s="88"/>
      <c r="N293" s="88"/>
      <c r="O293" s="88"/>
      <c r="P293" s="88"/>
      <c r="Q293" s="88"/>
      <c r="R293" s="88"/>
    </row>
    <row r="294" spans="3:18">
      <c r="C294" s="88"/>
      <c r="D294" s="88"/>
      <c r="E294" s="88"/>
      <c r="F294" s="88"/>
      <c r="G294" s="88"/>
      <c r="H294" s="88"/>
      <c r="I294" s="88"/>
      <c r="J294" s="88"/>
      <c r="K294" s="88"/>
      <c r="L294" s="88"/>
      <c r="M294" s="88"/>
      <c r="N294" s="88"/>
      <c r="O294" s="88"/>
      <c r="P294" s="88"/>
      <c r="Q294" s="88"/>
      <c r="R294" s="88"/>
    </row>
    <row r="295" spans="3:18">
      <c r="C295" s="88"/>
      <c r="D295" s="88"/>
      <c r="E295" s="88"/>
      <c r="F295" s="88"/>
      <c r="G295" s="88"/>
      <c r="H295" s="88"/>
      <c r="I295" s="88"/>
      <c r="J295" s="88"/>
      <c r="K295" s="88"/>
      <c r="L295" s="88"/>
      <c r="M295" s="88"/>
      <c r="N295" s="88"/>
      <c r="O295" s="88"/>
      <c r="P295" s="88"/>
      <c r="Q295" s="88"/>
      <c r="R295" s="88"/>
    </row>
    <row r="296" spans="3:18">
      <c r="C296" s="88"/>
      <c r="D296" s="88"/>
      <c r="E296" s="88"/>
      <c r="F296" s="88"/>
      <c r="G296" s="88"/>
      <c r="H296" s="88"/>
      <c r="I296" s="88"/>
      <c r="J296" s="88"/>
      <c r="K296" s="88"/>
      <c r="L296" s="88"/>
      <c r="M296" s="88"/>
      <c r="N296" s="88"/>
      <c r="O296" s="88"/>
      <c r="P296" s="88"/>
      <c r="Q296" s="88"/>
      <c r="R296" s="88"/>
    </row>
    <row r="297" spans="3:18">
      <c r="C297" s="88"/>
      <c r="D297" s="88"/>
      <c r="E297" s="88"/>
      <c r="F297" s="88"/>
      <c r="G297" s="88"/>
      <c r="H297" s="88"/>
      <c r="I297" s="88"/>
      <c r="J297" s="88"/>
      <c r="K297" s="88"/>
      <c r="L297" s="88"/>
      <c r="M297" s="88"/>
      <c r="N297" s="88"/>
      <c r="O297" s="88"/>
      <c r="P297" s="88"/>
      <c r="Q297" s="88"/>
      <c r="R297" s="88"/>
    </row>
    <row r="298" spans="3:18">
      <c r="C298" s="88"/>
      <c r="D298" s="88"/>
      <c r="E298" s="88"/>
      <c r="F298" s="88"/>
      <c r="G298" s="88"/>
      <c r="H298" s="88"/>
      <c r="I298" s="88"/>
      <c r="J298" s="88"/>
      <c r="K298" s="88"/>
      <c r="L298" s="88"/>
      <c r="M298" s="88"/>
      <c r="N298" s="88"/>
      <c r="O298" s="88"/>
      <c r="P298" s="88"/>
      <c r="Q298" s="88"/>
      <c r="R298" s="88"/>
    </row>
    <row r="299" spans="3:18">
      <c r="C299" s="88"/>
      <c r="D299" s="88"/>
      <c r="E299" s="88"/>
      <c r="F299" s="88"/>
      <c r="G299" s="88"/>
      <c r="H299" s="88"/>
      <c r="I299" s="88"/>
      <c r="J299" s="88"/>
      <c r="K299" s="88"/>
      <c r="L299" s="88"/>
      <c r="M299" s="88"/>
      <c r="N299" s="88"/>
      <c r="O299" s="88"/>
      <c r="P299" s="88"/>
      <c r="Q299" s="88"/>
      <c r="R299" s="88"/>
    </row>
    <row r="300" spans="3:18">
      <c r="C300" s="88"/>
      <c r="D300" s="88"/>
      <c r="E300" s="88"/>
      <c r="F300" s="88"/>
      <c r="G300" s="88"/>
      <c r="H300" s="88"/>
      <c r="I300" s="88"/>
      <c r="J300" s="88"/>
      <c r="K300" s="88"/>
      <c r="L300" s="88"/>
      <c r="M300" s="88"/>
      <c r="N300" s="88"/>
      <c r="O300" s="88"/>
      <c r="P300" s="88"/>
      <c r="Q300" s="88"/>
      <c r="R300" s="88"/>
    </row>
    <row r="301" spans="3:18">
      <c r="C301" s="88"/>
      <c r="D301" s="88"/>
      <c r="E301" s="88"/>
      <c r="F301" s="88"/>
      <c r="G301" s="88"/>
      <c r="H301" s="88"/>
      <c r="I301" s="88"/>
      <c r="J301" s="88"/>
      <c r="K301" s="88"/>
      <c r="L301" s="88"/>
      <c r="M301" s="88"/>
      <c r="N301" s="88"/>
      <c r="O301" s="88"/>
      <c r="P301" s="88"/>
      <c r="Q301" s="88"/>
      <c r="R301" s="88"/>
    </row>
    <row r="302" spans="3:18">
      <c r="C302" s="88"/>
      <c r="D302" s="88"/>
      <c r="E302" s="88"/>
      <c r="F302" s="88"/>
      <c r="G302" s="88"/>
      <c r="H302" s="88"/>
      <c r="I302" s="88"/>
      <c r="J302" s="88"/>
      <c r="K302" s="88"/>
      <c r="L302" s="88"/>
      <c r="M302" s="88"/>
      <c r="N302" s="88"/>
      <c r="O302" s="88"/>
      <c r="P302" s="88"/>
      <c r="Q302" s="88"/>
      <c r="R302" s="88"/>
    </row>
    <row r="303" spans="3:18">
      <c r="C303" s="88"/>
      <c r="D303" s="88"/>
      <c r="E303" s="88"/>
      <c r="F303" s="88"/>
      <c r="G303" s="88"/>
      <c r="H303" s="88"/>
      <c r="I303" s="88"/>
      <c r="J303" s="88"/>
      <c r="K303" s="88"/>
      <c r="L303" s="88"/>
      <c r="M303" s="88"/>
      <c r="N303" s="88"/>
      <c r="O303" s="88"/>
      <c r="P303" s="88"/>
      <c r="Q303" s="88"/>
      <c r="R303" s="88"/>
    </row>
    <row r="304" spans="3:18">
      <c r="C304" s="88"/>
      <c r="D304" s="88"/>
      <c r="E304" s="88"/>
      <c r="F304" s="88"/>
      <c r="G304" s="88"/>
      <c r="H304" s="88"/>
      <c r="I304" s="88"/>
      <c r="J304" s="88"/>
      <c r="K304" s="88"/>
      <c r="L304" s="88"/>
      <c r="M304" s="88"/>
      <c r="N304" s="88"/>
      <c r="O304" s="88"/>
      <c r="P304" s="88"/>
      <c r="Q304" s="88"/>
      <c r="R304" s="88"/>
    </row>
    <row r="305" spans="3:18">
      <c r="C305" s="88"/>
      <c r="D305" s="88"/>
      <c r="E305" s="88"/>
      <c r="F305" s="88"/>
      <c r="G305" s="88"/>
      <c r="H305" s="88"/>
      <c r="I305" s="88"/>
      <c r="J305" s="88"/>
      <c r="K305" s="88"/>
      <c r="L305" s="88"/>
      <c r="M305" s="88"/>
      <c r="N305" s="88"/>
      <c r="O305" s="88"/>
      <c r="P305" s="88"/>
      <c r="Q305" s="88"/>
      <c r="R305" s="88"/>
    </row>
    <row r="306" spans="3:18">
      <c r="C306" s="88"/>
      <c r="D306" s="88"/>
      <c r="E306" s="88"/>
      <c r="F306" s="88"/>
      <c r="G306" s="88"/>
      <c r="H306" s="88"/>
      <c r="I306" s="88"/>
      <c r="J306" s="88"/>
      <c r="K306" s="88"/>
      <c r="L306" s="88"/>
      <c r="M306" s="88"/>
      <c r="N306" s="88"/>
      <c r="O306" s="88"/>
      <c r="P306" s="88"/>
      <c r="Q306" s="88"/>
      <c r="R306" s="88"/>
    </row>
    <row r="307" spans="3:18">
      <c r="C307" s="88"/>
      <c r="D307" s="88"/>
      <c r="E307" s="88"/>
      <c r="F307" s="88"/>
      <c r="G307" s="88"/>
      <c r="H307" s="88"/>
      <c r="I307" s="88"/>
      <c r="J307" s="88"/>
      <c r="K307" s="88"/>
      <c r="L307" s="88"/>
      <c r="M307" s="88"/>
      <c r="N307" s="88"/>
      <c r="O307" s="88"/>
      <c r="P307" s="88"/>
      <c r="Q307" s="88"/>
      <c r="R307" s="88"/>
    </row>
    <row r="308" spans="3:18">
      <c r="C308" s="88"/>
      <c r="D308" s="88"/>
      <c r="E308" s="88"/>
      <c r="F308" s="88"/>
      <c r="G308" s="88"/>
      <c r="H308" s="88"/>
      <c r="I308" s="88"/>
      <c r="J308" s="88"/>
      <c r="K308" s="88"/>
      <c r="L308" s="88"/>
      <c r="M308" s="88"/>
      <c r="N308" s="88"/>
      <c r="O308" s="88"/>
      <c r="P308" s="88"/>
      <c r="Q308" s="88"/>
      <c r="R308" s="88"/>
    </row>
    <row r="309" spans="3:18">
      <c r="C309" s="88"/>
      <c r="D309" s="88"/>
      <c r="E309" s="88"/>
      <c r="F309" s="88"/>
      <c r="G309" s="88"/>
      <c r="H309" s="88"/>
      <c r="I309" s="88"/>
      <c r="J309" s="88"/>
      <c r="K309" s="88"/>
      <c r="L309" s="88"/>
      <c r="M309" s="88"/>
      <c r="N309" s="88"/>
      <c r="O309" s="88"/>
      <c r="P309" s="88"/>
      <c r="Q309" s="88"/>
      <c r="R309" s="88"/>
    </row>
    <row r="310" spans="3:18">
      <c r="C310" s="88"/>
      <c r="D310" s="88"/>
      <c r="E310" s="88"/>
      <c r="F310" s="88"/>
      <c r="G310" s="88"/>
      <c r="H310" s="88"/>
      <c r="I310" s="88"/>
      <c r="J310" s="88"/>
      <c r="K310" s="88"/>
      <c r="L310" s="88"/>
      <c r="M310" s="88"/>
      <c r="N310" s="88"/>
      <c r="O310" s="88"/>
      <c r="P310" s="88"/>
      <c r="Q310" s="88"/>
      <c r="R310" s="88"/>
    </row>
    <row r="311" spans="3:18">
      <c r="C311" s="88"/>
      <c r="D311" s="88"/>
      <c r="E311" s="88"/>
      <c r="F311" s="88"/>
      <c r="G311" s="88"/>
      <c r="H311" s="88"/>
      <c r="I311" s="88"/>
      <c r="J311" s="88"/>
      <c r="K311" s="88"/>
      <c r="L311" s="88"/>
      <c r="M311" s="88"/>
      <c r="N311" s="88"/>
      <c r="O311" s="88"/>
      <c r="P311" s="88"/>
      <c r="Q311" s="88"/>
      <c r="R311" s="88"/>
    </row>
    <row r="312" spans="3:18">
      <c r="C312" s="88"/>
      <c r="D312" s="88"/>
      <c r="E312" s="88"/>
      <c r="F312" s="88"/>
      <c r="G312" s="88"/>
      <c r="H312" s="88"/>
      <c r="I312" s="88"/>
      <c r="J312" s="88"/>
      <c r="K312" s="88"/>
      <c r="L312" s="88"/>
      <c r="M312" s="88"/>
      <c r="N312" s="88"/>
      <c r="O312" s="88"/>
      <c r="P312" s="88"/>
      <c r="Q312" s="88"/>
      <c r="R312" s="88"/>
    </row>
    <row r="313" spans="3:18">
      <c r="C313" s="88"/>
      <c r="D313" s="88"/>
      <c r="E313" s="88"/>
      <c r="F313" s="88"/>
      <c r="G313" s="88"/>
      <c r="H313" s="88"/>
      <c r="I313" s="88"/>
      <c r="J313" s="88"/>
      <c r="K313" s="88"/>
      <c r="L313" s="88"/>
      <c r="M313" s="88"/>
      <c r="N313" s="88"/>
      <c r="O313" s="88"/>
      <c r="P313" s="88"/>
      <c r="Q313" s="88"/>
      <c r="R313" s="88"/>
    </row>
    <row r="314" spans="3:18">
      <c r="C314" s="88"/>
      <c r="D314" s="88"/>
      <c r="E314" s="88"/>
      <c r="F314" s="88"/>
      <c r="G314" s="88"/>
      <c r="H314" s="88"/>
      <c r="I314" s="88"/>
      <c r="J314" s="88"/>
      <c r="K314" s="88"/>
      <c r="L314" s="88"/>
      <c r="M314" s="88"/>
      <c r="N314" s="88"/>
      <c r="O314" s="88"/>
      <c r="P314" s="88"/>
      <c r="Q314" s="88"/>
      <c r="R314" s="88"/>
    </row>
    <row r="315" spans="3:18">
      <c r="C315" s="88"/>
      <c r="D315" s="88"/>
      <c r="E315" s="88"/>
      <c r="F315" s="88"/>
      <c r="G315" s="88"/>
      <c r="H315" s="88"/>
      <c r="I315" s="88"/>
      <c r="J315" s="88"/>
      <c r="K315" s="88"/>
      <c r="L315" s="88"/>
      <c r="M315" s="88"/>
      <c r="N315" s="88"/>
      <c r="O315" s="88"/>
      <c r="P315" s="88"/>
      <c r="Q315" s="88"/>
      <c r="R315" s="88"/>
    </row>
    <row r="316" spans="3:18">
      <c r="C316" s="88"/>
      <c r="D316" s="88"/>
      <c r="E316" s="88"/>
      <c r="F316" s="88"/>
      <c r="G316" s="88"/>
      <c r="H316" s="88"/>
      <c r="I316" s="88"/>
      <c r="J316" s="88"/>
      <c r="K316" s="88"/>
      <c r="L316" s="88"/>
      <c r="M316" s="88"/>
      <c r="N316" s="88"/>
      <c r="O316" s="88"/>
      <c r="P316" s="88"/>
      <c r="Q316" s="88"/>
      <c r="R316" s="88"/>
    </row>
    <row r="317" spans="3:18">
      <c r="C317" s="88"/>
      <c r="D317" s="88"/>
      <c r="E317" s="88"/>
      <c r="F317" s="88"/>
      <c r="G317" s="88"/>
      <c r="H317" s="88"/>
      <c r="I317" s="88"/>
      <c r="J317" s="88"/>
      <c r="K317" s="88"/>
      <c r="L317" s="88"/>
      <c r="M317" s="88"/>
      <c r="N317" s="88"/>
      <c r="O317" s="88"/>
      <c r="P317" s="88"/>
      <c r="Q317" s="88"/>
      <c r="R317" s="88"/>
    </row>
    <row r="318" spans="3:18">
      <c r="C318" s="88"/>
      <c r="D318" s="88"/>
      <c r="E318" s="88"/>
      <c r="F318" s="88"/>
      <c r="G318" s="88"/>
      <c r="H318" s="88"/>
      <c r="I318" s="88"/>
      <c r="J318" s="88"/>
      <c r="K318" s="88"/>
      <c r="L318" s="88"/>
      <c r="M318" s="88"/>
      <c r="N318" s="88"/>
      <c r="O318" s="88"/>
      <c r="P318" s="88"/>
      <c r="Q318" s="88"/>
      <c r="R318" s="88"/>
    </row>
    <row r="319" spans="3:18">
      <c r="C319" s="88"/>
      <c r="D319" s="88"/>
      <c r="E319" s="88"/>
      <c r="F319" s="88"/>
      <c r="G319" s="88"/>
      <c r="H319" s="88"/>
      <c r="I319" s="88"/>
      <c r="J319" s="88"/>
      <c r="K319" s="88"/>
      <c r="L319" s="88"/>
      <c r="M319" s="88"/>
      <c r="N319" s="88"/>
      <c r="O319" s="88"/>
      <c r="P319" s="88"/>
      <c r="Q319" s="88"/>
      <c r="R319" s="88"/>
    </row>
    <row r="320" spans="3:18">
      <c r="C320" s="88"/>
      <c r="D320" s="88"/>
      <c r="E320" s="88"/>
      <c r="F320" s="88"/>
      <c r="G320" s="88"/>
      <c r="H320" s="88"/>
      <c r="I320" s="88"/>
      <c r="J320" s="88"/>
      <c r="K320" s="88"/>
      <c r="L320" s="88"/>
      <c r="M320" s="88"/>
      <c r="N320" s="88"/>
      <c r="O320" s="88"/>
      <c r="P320" s="88"/>
      <c r="Q320" s="88"/>
      <c r="R320" s="88"/>
    </row>
    <row r="321" spans="3:18">
      <c r="C321" s="88"/>
      <c r="D321" s="88"/>
      <c r="E321" s="88"/>
      <c r="F321" s="88"/>
      <c r="G321" s="88"/>
      <c r="H321" s="88"/>
      <c r="I321" s="88"/>
      <c r="J321" s="88"/>
      <c r="K321" s="88"/>
      <c r="L321" s="88"/>
      <c r="M321" s="88"/>
      <c r="N321" s="88"/>
      <c r="O321" s="88"/>
      <c r="P321" s="88"/>
      <c r="Q321" s="88"/>
      <c r="R321" s="88"/>
    </row>
    <row r="322" spans="3:18">
      <c r="C322" s="88"/>
      <c r="D322" s="88"/>
      <c r="E322" s="88"/>
      <c r="F322" s="88"/>
      <c r="G322" s="88"/>
      <c r="H322" s="88"/>
      <c r="I322" s="88"/>
      <c r="J322" s="88"/>
      <c r="K322" s="88"/>
      <c r="L322" s="88"/>
      <c r="M322" s="88"/>
      <c r="N322" s="88"/>
      <c r="O322" s="88"/>
      <c r="P322" s="88"/>
      <c r="Q322" s="88"/>
      <c r="R322" s="88"/>
    </row>
    <row r="323" spans="3:18">
      <c r="C323" s="88"/>
      <c r="D323" s="88"/>
      <c r="E323" s="88"/>
      <c r="F323" s="88"/>
      <c r="G323" s="88"/>
      <c r="H323" s="88"/>
      <c r="I323" s="88"/>
      <c r="J323" s="88"/>
      <c r="K323" s="88"/>
      <c r="L323" s="88"/>
      <c r="M323" s="88"/>
      <c r="N323" s="88"/>
      <c r="O323" s="88"/>
      <c r="P323" s="88"/>
      <c r="Q323" s="88"/>
      <c r="R323" s="88"/>
    </row>
    <row r="324" spans="3:18">
      <c r="C324" s="88"/>
      <c r="D324" s="88"/>
      <c r="E324" s="88"/>
      <c r="F324" s="88"/>
      <c r="G324" s="88"/>
      <c r="H324" s="88"/>
      <c r="I324" s="88"/>
      <c r="J324" s="88"/>
      <c r="K324" s="88"/>
      <c r="L324" s="88"/>
      <c r="M324" s="88"/>
      <c r="N324" s="88"/>
      <c r="O324" s="88"/>
      <c r="P324" s="88"/>
      <c r="Q324" s="88"/>
      <c r="R324" s="88"/>
    </row>
    <row r="325" spans="3:18">
      <c r="C325" s="88"/>
      <c r="D325" s="88"/>
      <c r="E325" s="88"/>
      <c r="F325" s="88"/>
      <c r="G325" s="88"/>
      <c r="H325" s="88"/>
      <c r="I325" s="88"/>
      <c r="J325" s="88"/>
      <c r="K325" s="88"/>
      <c r="L325" s="88"/>
      <c r="M325" s="88"/>
      <c r="N325" s="88"/>
      <c r="O325" s="88"/>
      <c r="P325" s="88"/>
      <c r="Q325" s="88"/>
      <c r="R325" s="88"/>
    </row>
    <row r="326" spans="3:18">
      <c r="C326" s="88"/>
      <c r="D326" s="88"/>
      <c r="E326" s="88"/>
      <c r="F326" s="88"/>
      <c r="G326" s="88"/>
      <c r="H326" s="88"/>
      <c r="I326" s="88"/>
      <c r="J326" s="88"/>
      <c r="K326" s="88"/>
      <c r="L326" s="88"/>
      <c r="M326" s="88"/>
      <c r="N326" s="88"/>
      <c r="O326" s="88"/>
      <c r="P326" s="88"/>
      <c r="Q326" s="88"/>
      <c r="R326" s="88"/>
    </row>
    <row r="327" spans="3:18">
      <c r="C327" s="88"/>
      <c r="D327" s="88"/>
      <c r="E327" s="88"/>
      <c r="F327" s="88"/>
      <c r="G327" s="88"/>
      <c r="H327" s="88"/>
      <c r="I327" s="88"/>
      <c r="J327" s="88"/>
      <c r="K327" s="88"/>
      <c r="L327" s="88"/>
      <c r="M327" s="88"/>
      <c r="N327" s="88"/>
      <c r="O327" s="88"/>
      <c r="P327" s="88"/>
      <c r="Q327" s="88"/>
      <c r="R327" s="88"/>
    </row>
    <row r="328" spans="3:18">
      <c r="C328" s="88"/>
      <c r="D328" s="88"/>
      <c r="E328" s="88"/>
      <c r="F328" s="88"/>
      <c r="G328" s="88"/>
      <c r="H328" s="88"/>
      <c r="I328" s="88"/>
      <c r="J328" s="88"/>
      <c r="K328" s="88"/>
      <c r="L328" s="88"/>
      <c r="M328" s="88"/>
      <c r="N328" s="88"/>
      <c r="O328" s="88"/>
      <c r="P328" s="88"/>
      <c r="Q328" s="88"/>
      <c r="R328" s="88"/>
    </row>
    <row r="329" spans="3:18">
      <c r="C329" s="88"/>
      <c r="D329" s="88"/>
      <c r="E329" s="88"/>
      <c r="F329" s="88"/>
      <c r="G329" s="88"/>
      <c r="H329" s="88"/>
      <c r="I329" s="88"/>
      <c r="J329" s="88"/>
      <c r="K329" s="88"/>
      <c r="L329" s="88"/>
      <c r="M329" s="88"/>
      <c r="N329" s="88"/>
      <c r="O329" s="88"/>
      <c r="P329" s="88"/>
      <c r="Q329" s="88"/>
      <c r="R329" s="88"/>
    </row>
    <row r="330" spans="3:18">
      <c r="C330" s="88"/>
      <c r="D330" s="88"/>
      <c r="E330" s="88"/>
      <c r="F330" s="88"/>
      <c r="G330" s="88"/>
      <c r="H330" s="88"/>
      <c r="I330" s="88"/>
      <c r="J330" s="88"/>
      <c r="K330" s="88"/>
      <c r="L330" s="88"/>
      <c r="M330" s="88"/>
      <c r="N330" s="88"/>
      <c r="O330" s="88"/>
      <c r="P330" s="88"/>
      <c r="Q330" s="88"/>
      <c r="R330" s="88"/>
    </row>
    <row r="331" spans="3:18">
      <c r="C331" s="88"/>
      <c r="D331" s="88"/>
      <c r="E331" s="88"/>
      <c r="F331" s="88"/>
      <c r="G331" s="88"/>
      <c r="H331" s="88"/>
      <c r="I331" s="88"/>
      <c r="J331" s="88"/>
      <c r="K331" s="88"/>
      <c r="L331" s="88"/>
      <c r="M331" s="88"/>
      <c r="N331" s="88"/>
      <c r="O331" s="88"/>
      <c r="P331" s="88"/>
      <c r="Q331" s="88"/>
      <c r="R331" s="88"/>
    </row>
    <row r="332" spans="3:18">
      <c r="C332" s="88"/>
      <c r="D332" s="88"/>
      <c r="E332" s="88"/>
      <c r="F332" s="88"/>
      <c r="G332" s="88"/>
      <c r="H332" s="88"/>
      <c r="I332" s="88"/>
      <c r="J332" s="88"/>
      <c r="K332" s="88"/>
      <c r="L332" s="88"/>
      <c r="M332" s="88"/>
      <c r="N332" s="88"/>
      <c r="O332" s="88"/>
      <c r="P332" s="88"/>
      <c r="Q332" s="88"/>
      <c r="R332" s="88"/>
    </row>
    <row r="333" spans="3:18">
      <c r="C333" s="88"/>
      <c r="D333" s="88"/>
      <c r="E333" s="88"/>
      <c r="F333" s="88"/>
      <c r="G333" s="88"/>
      <c r="H333" s="88"/>
      <c r="I333" s="88"/>
      <c r="J333" s="88"/>
      <c r="K333" s="88"/>
      <c r="L333" s="88"/>
      <c r="M333" s="88"/>
      <c r="N333" s="88"/>
      <c r="O333" s="88"/>
      <c r="P333" s="88"/>
      <c r="Q333" s="88"/>
      <c r="R333" s="88"/>
    </row>
    <row r="334" spans="3:18">
      <c r="C334" s="88"/>
      <c r="D334" s="88"/>
      <c r="E334" s="88"/>
      <c r="F334" s="88"/>
      <c r="G334" s="88"/>
      <c r="H334" s="88"/>
      <c r="I334" s="88"/>
      <c r="J334" s="88"/>
      <c r="K334" s="88"/>
      <c r="L334" s="88"/>
      <c r="M334" s="88"/>
      <c r="N334" s="88"/>
      <c r="O334" s="88"/>
      <c r="P334" s="88"/>
      <c r="Q334" s="88"/>
      <c r="R334" s="88"/>
    </row>
    <row r="335" spans="3:18">
      <c r="C335" s="88"/>
      <c r="D335" s="88"/>
      <c r="E335" s="88"/>
      <c r="F335" s="88"/>
      <c r="G335" s="88"/>
      <c r="H335" s="88"/>
      <c r="I335" s="88"/>
      <c r="J335" s="88"/>
      <c r="K335" s="88"/>
      <c r="L335" s="88"/>
      <c r="M335" s="88"/>
      <c r="N335" s="88"/>
      <c r="O335" s="88"/>
      <c r="P335" s="88"/>
      <c r="Q335" s="88"/>
      <c r="R335" s="88"/>
    </row>
    <row r="336" spans="3:18">
      <c r="C336" s="88"/>
      <c r="D336" s="88"/>
      <c r="E336" s="88"/>
      <c r="F336" s="88"/>
      <c r="G336" s="88"/>
      <c r="H336" s="88"/>
      <c r="I336" s="88"/>
      <c r="J336" s="88"/>
      <c r="K336" s="88"/>
      <c r="L336" s="88"/>
      <c r="M336" s="88"/>
      <c r="N336" s="88"/>
      <c r="O336" s="88"/>
      <c r="P336" s="88"/>
      <c r="Q336" s="88"/>
      <c r="R336" s="88"/>
    </row>
    <row r="337" spans="3:18">
      <c r="C337" s="88"/>
      <c r="D337" s="88"/>
      <c r="E337" s="88"/>
      <c r="F337" s="88"/>
      <c r="G337" s="88"/>
      <c r="H337" s="88"/>
      <c r="I337" s="88"/>
      <c r="J337" s="88"/>
      <c r="K337" s="88"/>
      <c r="L337" s="88"/>
      <c r="M337" s="88"/>
      <c r="N337" s="88"/>
      <c r="O337" s="88"/>
      <c r="P337" s="88"/>
      <c r="Q337" s="88"/>
      <c r="R337" s="88"/>
    </row>
    <row r="338" spans="3:18">
      <c r="C338" s="88"/>
      <c r="D338" s="88"/>
      <c r="E338" s="88"/>
      <c r="F338" s="88"/>
      <c r="G338" s="88"/>
      <c r="H338" s="88"/>
      <c r="I338" s="88"/>
      <c r="J338" s="88"/>
      <c r="K338" s="88"/>
      <c r="L338" s="88"/>
      <c r="M338" s="88"/>
      <c r="N338" s="88"/>
      <c r="O338" s="88"/>
      <c r="P338" s="88"/>
      <c r="Q338" s="88"/>
      <c r="R338" s="88"/>
    </row>
    <row r="339" spans="3:18">
      <c r="C339" s="88"/>
      <c r="D339" s="88"/>
      <c r="E339" s="88"/>
      <c r="F339" s="88"/>
      <c r="G339" s="88"/>
      <c r="H339" s="88"/>
      <c r="I339" s="88"/>
      <c r="J339" s="88"/>
      <c r="K339" s="88"/>
      <c r="L339" s="88"/>
      <c r="M339" s="88"/>
      <c r="N339" s="88"/>
      <c r="O339" s="88"/>
      <c r="P339" s="88"/>
      <c r="Q339" s="88"/>
      <c r="R339" s="88"/>
    </row>
    <row r="340" spans="3:18">
      <c r="C340" s="88"/>
      <c r="D340" s="88"/>
      <c r="E340" s="88"/>
      <c r="F340" s="88"/>
      <c r="G340" s="88"/>
      <c r="H340" s="88"/>
      <c r="I340" s="88"/>
      <c r="J340" s="88"/>
      <c r="K340" s="88"/>
      <c r="L340" s="88"/>
      <c r="M340" s="88"/>
      <c r="N340" s="88"/>
      <c r="O340" s="88"/>
      <c r="P340" s="88"/>
      <c r="Q340" s="88"/>
      <c r="R340" s="88"/>
    </row>
    <row r="341" spans="3:18">
      <c r="C341" s="88"/>
      <c r="D341" s="88"/>
      <c r="E341" s="88"/>
      <c r="F341" s="88"/>
      <c r="G341" s="88"/>
      <c r="H341" s="88"/>
      <c r="I341" s="88"/>
      <c r="J341" s="88"/>
      <c r="K341" s="88"/>
      <c r="L341" s="88"/>
      <c r="M341" s="88"/>
      <c r="N341" s="88"/>
      <c r="O341" s="88"/>
      <c r="P341" s="88"/>
      <c r="Q341" s="88"/>
      <c r="R341" s="88"/>
    </row>
    <row r="342" spans="3:18">
      <c r="C342" s="88"/>
      <c r="D342" s="88"/>
      <c r="E342" s="88"/>
      <c r="F342" s="88"/>
      <c r="G342" s="88"/>
      <c r="H342" s="88"/>
      <c r="I342" s="88"/>
      <c r="J342" s="88"/>
      <c r="K342" s="88"/>
      <c r="L342" s="88"/>
      <c r="M342" s="88"/>
      <c r="N342" s="88"/>
      <c r="O342" s="88"/>
      <c r="P342" s="88"/>
      <c r="Q342" s="88"/>
      <c r="R342" s="88"/>
    </row>
    <row r="343" spans="3:18">
      <c r="C343" s="88"/>
      <c r="D343" s="88"/>
      <c r="E343" s="88"/>
      <c r="F343" s="88"/>
      <c r="G343" s="88"/>
      <c r="H343" s="88"/>
      <c r="I343" s="88"/>
      <c r="J343" s="88"/>
      <c r="K343" s="88"/>
      <c r="L343" s="88"/>
      <c r="M343" s="88"/>
      <c r="N343" s="88"/>
      <c r="O343" s="88"/>
      <c r="P343" s="88"/>
      <c r="Q343" s="88"/>
      <c r="R343" s="88"/>
    </row>
    <row r="344" spans="3:18">
      <c r="C344" s="88"/>
      <c r="D344" s="88"/>
      <c r="E344" s="88"/>
      <c r="F344" s="88"/>
      <c r="G344" s="88"/>
      <c r="H344" s="88"/>
      <c r="I344" s="88"/>
      <c r="J344" s="88"/>
      <c r="K344" s="88"/>
      <c r="L344" s="88"/>
      <c r="M344" s="88"/>
      <c r="N344" s="88"/>
      <c r="O344" s="88"/>
      <c r="P344" s="88"/>
      <c r="Q344" s="88"/>
      <c r="R344" s="88"/>
    </row>
    <row r="345" spans="3:18">
      <c r="C345" s="88"/>
      <c r="D345" s="88"/>
      <c r="E345" s="88"/>
      <c r="F345" s="88"/>
      <c r="G345" s="88"/>
      <c r="H345" s="88"/>
      <c r="I345" s="88"/>
      <c r="J345" s="88"/>
      <c r="K345" s="88"/>
      <c r="L345" s="88"/>
      <c r="M345" s="88"/>
      <c r="N345" s="88"/>
      <c r="O345" s="88"/>
      <c r="P345" s="88"/>
      <c r="Q345" s="88"/>
      <c r="R345" s="88"/>
    </row>
    <row r="346" spans="3:18">
      <c r="C346" s="88"/>
      <c r="D346" s="88"/>
      <c r="E346" s="88"/>
      <c r="F346" s="88"/>
      <c r="G346" s="88"/>
      <c r="H346" s="88"/>
      <c r="I346" s="88"/>
      <c r="J346" s="88"/>
      <c r="K346" s="88"/>
      <c r="L346" s="88"/>
      <c r="M346" s="88"/>
      <c r="N346" s="88"/>
      <c r="O346" s="88"/>
      <c r="P346" s="88"/>
      <c r="Q346" s="88"/>
      <c r="R346" s="88"/>
    </row>
    <row r="347" spans="3:18">
      <c r="C347" s="88"/>
      <c r="D347" s="88"/>
      <c r="E347" s="88"/>
      <c r="F347" s="88"/>
      <c r="G347" s="88"/>
      <c r="H347" s="88"/>
      <c r="I347" s="88"/>
      <c r="J347" s="88"/>
      <c r="K347" s="88"/>
      <c r="L347" s="88"/>
      <c r="M347" s="88"/>
      <c r="N347" s="88"/>
      <c r="O347" s="88"/>
      <c r="P347" s="88"/>
      <c r="Q347" s="88"/>
      <c r="R347" s="88"/>
    </row>
    <row r="348" spans="3:18">
      <c r="C348" s="88"/>
      <c r="D348" s="88"/>
      <c r="E348" s="88"/>
      <c r="F348" s="88"/>
      <c r="G348" s="88"/>
      <c r="H348" s="88"/>
      <c r="I348" s="88"/>
      <c r="J348" s="88"/>
      <c r="K348" s="88"/>
      <c r="L348" s="88"/>
      <c r="M348" s="88"/>
      <c r="N348" s="88"/>
      <c r="O348" s="88"/>
      <c r="P348" s="88"/>
      <c r="Q348" s="88"/>
      <c r="R348" s="88"/>
    </row>
    <row r="349" spans="3:18">
      <c r="C349" s="88"/>
      <c r="D349" s="88"/>
      <c r="E349" s="88"/>
      <c r="F349" s="88"/>
      <c r="G349" s="88"/>
      <c r="H349" s="88"/>
      <c r="I349" s="88"/>
      <c r="J349" s="88"/>
      <c r="K349" s="88"/>
      <c r="L349" s="88"/>
      <c r="M349" s="88"/>
      <c r="N349" s="88"/>
      <c r="O349" s="88"/>
      <c r="P349" s="88"/>
      <c r="Q349" s="88"/>
      <c r="R349" s="88"/>
    </row>
    <row r="350" spans="3:18">
      <c r="C350" s="88"/>
      <c r="D350" s="88"/>
      <c r="E350" s="88"/>
      <c r="F350" s="88"/>
      <c r="G350" s="88"/>
      <c r="H350" s="88"/>
      <c r="I350" s="88"/>
      <c r="J350" s="88"/>
      <c r="K350" s="88"/>
      <c r="L350" s="88"/>
      <c r="M350" s="88"/>
      <c r="N350" s="88"/>
      <c r="O350" s="88"/>
      <c r="P350" s="88"/>
      <c r="Q350" s="88"/>
      <c r="R350" s="88"/>
    </row>
    <row r="351" spans="3:18">
      <c r="C351" s="88"/>
      <c r="D351" s="88"/>
      <c r="E351" s="88"/>
      <c r="F351" s="88"/>
      <c r="G351" s="88"/>
      <c r="H351" s="88"/>
      <c r="I351" s="88"/>
      <c r="J351" s="88"/>
      <c r="K351" s="88"/>
      <c r="L351" s="88"/>
      <c r="M351" s="88"/>
      <c r="N351" s="88"/>
      <c r="O351" s="88"/>
      <c r="P351" s="88"/>
      <c r="Q351" s="88"/>
      <c r="R351" s="88"/>
    </row>
    <row r="352" spans="3:18">
      <c r="C352" s="88"/>
      <c r="D352" s="88"/>
      <c r="E352" s="88"/>
      <c r="F352" s="88"/>
      <c r="G352" s="88"/>
      <c r="H352" s="88"/>
      <c r="I352" s="88"/>
      <c r="J352" s="88"/>
      <c r="K352" s="88"/>
      <c r="L352" s="88"/>
      <c r="M352" s="88"/>
      <c r="N352" s="88"/>
      <c r="O352" s="88"/>
      <c r="P352" s="88"/>
      <c r="Q352" s="88"/>
      <c r="R352" s="88"/>
    </row>
    <row r="353" spans="3:18">
      <c r="C353" s="88"/>
      <c r="D353" s="88"/>
      <c r="E353" s="88"/>
      <c r="F353" s="88"/>
      <c r="G353" s="88"/>
      <c r="H353" s="88"/>
      <c r="I353" s="88"/>
      <c r="J353" s="88"/>
      <c r="K353" s="88"/>
      <c r="L353" s="88"/>
      <c r="M353" s="88"/>
      <c r="N353" s="88"/>
      <c r="O353" s="88"/>
      <c r="P353" s="88"/>
      <c r="Q353" s="88"/>
      <c r="R353" s="88"/>
    </row>
    <row r="354" spans="3:18">
      <c r="C354" s="88"/>
      <c r="D354" s="88"/>
      <c r="E354" s="88"/>
      <c r="F354" s="88"/>
      <c r="G354" s="88"/>
      <c r="H354" s="88"/>
      <c r="I354" s="88"/>
      <c r="J354" s="88"/>
      <c r="K354" s="88"/>
      <c r="L354" s="88"/>
      <c r="M354" s="88"/>
      <c r="N354" s="88"/>
      <c r="O354" s="88"/>
      <c r="P354" s="88"/>
      <c r="Q354" s="88"/>
      <c r="R354" s="88"/>
    </row>
    <row r="355" spans="3:18">
      <c r="C355" s="88"/>
      <c r="D355" s="88"/>
      <c r="E355" s="88"/>
      <c r="F355" s="88"/>
      <c r="G355" s="88"/>
      <c r="H355" s="88"/>
      <c r="I355" s="88"/>
      <c r="J355" s="88"/>
      <c r="K355" s="88"/>
      <c r="L355" s="88"/>
      <c r="M355" s="88"/>
      <c r="N355" s="88"/>
      <c r="O355" s="88"/>
      <c r="P355" s="88"/>
      <c r="Q355" s="88"/>
      <c r="R355" s="88"/>
    </row>
    <row r="356" spans="3:18">
      <c r="C356" s="88"/>
      <c r="D356" s="88"/>
      <c r="E356" s="88"/>
      <c r="F356" s="88"/>
      <c r="G356" s="88"/>
      <c r="H356" s="88"/>
      <c r="I356" s="88"/>
      <c r="J356" s="88"/>
      <c r="K356" s="88"/>
      <c r="L356" s="88"/>
      <c r="M356" s="88"/>
      <c r="N356" s="88"/>
      <c r="O356" s="88"/>
      <c r="P356" s="88"/>
      <c r="Q356" s="88"/>
      <c r="R356" s="88"/>
    </row>
    <row r="357" spans="3:18">
      <c r="C357" s="88"/>
      <c r="D357" s="88"/>
      <c r="E357" s="88"/>
      <c r="F357" s="88"/>
      <c r="G357" s="88"/>
      <c r="H357" s="88"/>
      <c r="I357" s="88"/>
      <c r="J357" s="88"/>
      <c r="K357" s="88"/>
      <c r="L357" s="88"/>
      <c r="M357" s="88"/>
      <c r="N357" s="88"/>
      <c r="O357" s="88"/>
      <c r="P357" s="88"/>
      <c r="Q357" s="88"/>
      <c r="R357" s="88"/>
    </row>
    <row r="358" spans="3:18">
      <c r="C358" s="88"/>
      <c r="D358" s="88"/>
      <c r="E358" s="88"/>
      <c r="F358" s="88"/>
      <c r="G358" s="88"/>
      <c r="H358" s="88"/>
      <c r="I358" s="88"/>
      <c r="J358" s="88"/>
      <c r="K358" s="88"/>
      <c r="L358" s="88"/>
      <c r="M358" s="88"/>
      <c r="N358" s="88"/>
      <c r="O358" s="88"/>
      <c r="P358" s="88"/>
      <c r="Q358" s="88"/>
      <c r="R358" s="88"/>
    </row>
    <row r="359" spans="3:18">
      <c r="C359" s="88"/>
      <c r="D359" s="88"/>
      <c r="E359" s="88"/>
      <c r="F359" s="88"/>
      <c r="G359" s="88"/>
      <c r="H359" s="88"/>
      <c r="I359" s="88"/>
      <c r="J359" s="88"/>
      <c r="K359" s="88"/>
      <c r="L359" s="88"/>
      <c r="M359" s="88"/>
      <c r="N359" s="88"/>
      <c r="O359" s="88"/>
      <c r="P359" s="88"/>
      <c r="Q359" s="88"/>
      <c r="R359" s="88"/>
    </row>
    <row r="360" spans="3:18">
      <c r="C360" s="88"/>
      <c r="D360" s="88"/>
      <c r="E360" s="88"/>
      <c r="F360" s="88"/>
      <c r="G360" s="88"/>
      <c r="H360" s="88"/>
      <c r="I360" s="88"/>
      <c r="J360" s="88"/>
      <c r="K360" s="88"/>
      <c r="L360" s="88"/>
      <c r="M360" s="88"/>
      <c r="N360" s="88"/>
      <c r="O360" s="88"/>
      <c r="P360" s="88"/>
      <c r="Q360" s="88"/>
      <c r="R360" s="88"/>
    </row>
    <row r="361" spans="3:18">
      <c r="C361" s="88"/>
      <c r="D361" s="88"/>
      <c r="E361" s="88"/>
      <c r="F361" s="88"/>
      <c r="G361" s="88"/>
      <c r="H361" s="88"/>
      <c r="I361" s="88"/>
      <c r="J361" s="88"/>
      <c r="K361" s="88"/>
      <c r="L361" s="88"/>
      <c r="M361" s="88"/>
      <c r="N361" s="88"/>
      <c r="O361" s="88"/>
      <c r="P361" s="88"/>
      <c r="Q361" s="88"/>
      <c r="R361" s="88"/>
    </row>
    <row r="362" spans="3:18">
      <c r="C362" s="88"/>
      <c r="D362" s="88"/>
      <c r="E362" s="88"/>
      <c r="F362" s="88"/>
      <c r="G362" s="88"/>
      <c r="H362" s="88"/>
      <c r="I362" s="88"/>
      <c r="J362" s="88"/>
      <c r="K362" s="88"/>
      <c r="L362" s="88"/>
      <c r="M362" s="88"/>
      <c r="N362" s="88"/>
      <c r="O362" s="88"/>
      <c r="P362" s="88"/>
      <c r="Q362" s="88"/>
      <c r="R362" s="88"/>
    </row>
    <row r="363" spans="3:18">
      <c r="C363" s="88"/>
      <c r="D363" s="88"/>
      <c r="E363" s="88"/>
      <c r="F363" s="88"/>
      <c r="G363" s="88"/>
      <c r="H363" s="88"/>
      <c r="I363" s="88"/>
      <c r="J363" s="88"/>
      <c r="K363" s="88"/>
      <c r="L363" s="88"/>
      <c r="M363" s="88"/>
      <c r="N363" s="88"/>
      <c r="O363" s="88"/>
      <c r="P363" s="88"/>
      <c r="Q363" s="88"/>
      <c r="R363" s="88"/>
    </row>
    <row r="364" spans="3:18">
      <c r="C364" s="88"/>
      <c r="D364" s="88"/>
      <c r="E364" s="88"/>
      <c r="F364" s="88"/>
      <c r="G364" s="88"/>
      <c r="H364" s="88"/>
      <c r="I364" s="88"/>
      <c r="J364" s="88"/>
      <c r="K364" s="88"/>
      <c r="L364" s="88"/>
      <c r="M364" s="88"/>
      <c r="N364" s="88"/>
      <c r="O364" s="88"/>
      <c r="P364" s="88"/>
      <c r="Q364" s="88"/>
      <c r="R364" s="88"/>
    </row>
    <row r="365" spans="3:18">
      <c r="C365" s="88"/>
      <c r="D365" s="88"/>
      <c r="E365" s="88"/>
      <c r="F365" s="88"/>
      <c r="G365" s="88"/>
      <c r="H365" s="88"/>
      <c r="I365" s="88"/>
      <c r="J365" s="88"/>
      <c r="K365" s="88"/>
      <c r="L365" s="88"/>
      <c r="M365" s="88"/>
      <c r="N365" s="88"/>
      <c r="O365" s="88"/>
      <c r="P365" s="88"/>
      <c r="Q365" s="88"/>
      <c r="R365" s="88"/>
    </row>
    <row r="366" spans="3:18">
      <c r="C366" s="88"/>
      <c r="D366" s="88"/>
      <c r="E366" s="88"/>
      <c r="F366" s="88"/>
      <c r="G366" s="88"/>
      <c r="H366" s="88"/>
      <c r="I366" s="88"/>
      <c r="J366" s="88"/>
      <c r="K366" s="88"/>
      <c r="L366" s="88"/>
      <c r="M366" s="88"/>
      <c r="N366" s="88"/>
      <c r="O366" s="88"/>
      <c r="P366" s="88"/>
      <c r="Q366" s="88"/>
      <c r="R366" s="88"/>
    </row>
    <row r="367" spans="3:18">
      <c r="C367" s="88"/>
      <c r="D367" s="88"/>
      <c r="E367" s="88"/>
      <c r="F367" s="88"/>
      <c r="G367" s="88"/>
      <c r="H367" s="88"/>
      <c r="I367" s="88"/>
      <c r="J367" s="88"/>
      <c r="K367" s="88"/>
      <c r="L367" s="88"/>
      <c r="M367" s="88"/>
      <c r="N367" s="88"/>
      <c r="O367" s="88"/>
      <c r="P367" s="88"/>
      <c r="Q367" s="88"/>
      <c r="R367" s="88"/>
    </row>
    <row r="368" spans="3:18">
      <c r="C368" s="88"/>
      <c r="D368" s="88"/>
      <c r="E368" s="88"/>
      <c r="F368" s="88"/>
      <c r="G368" s="88"/>
      <c r="H368" s="88"/>
      <c r="I368" s="88"/>
      <c r="J368" s="88"/>
      <c r="K368" s="88"/>
      <c r="L368" s="88"/>
      <c r="M368" s="88"/>
      <c r="N368" s="88"/>
      <c r="O368" s="88"/>
      <c r="P368" s="88"/>
      <c r="Q368" s="88"/>
      <c r="R368" s="88"/>
    </row>
    <row r="369" spans="3:18">
      <c r="C369" s="88"/>
      <c r="D369" s="88"/>
      <c r="E369" s="88"/>
      <c r="F369" s="88"/>
      <c r="G369" s="88"/>
      <c r="H369" s="88"/>
      <c r="I369" s="88"/>
      <c r="J369" s="88"/>
      <c r="K369" s="88"/>
      <c r="L369" s="88"/>
      <c r="M369" s="88"/>
      <c r="N369" s="88"/>
      <c r="O369" s="88"/>
      <c r="P369" s="88"/>
      <c r="Q369" s="88"/>
      <c r="R369" s="88"/>
    </row>
    <row r="370" spans="3:18">
      <c r="C370" s="88"/>
      <c r="D370" s="88"/>
      <c r="E370" s="88"/>
      <c r="F370" s="88"/>
      <c r="G370" s="88"/>
      <c r="H370" s="88"/>
      <c r="I370" s="88"/>
      <c r="J370" s="88"/>
      <c r="K370" s="88"/>
      <c r="L370" s="88"/>
      <c r="M370" s="88"/>
      <c r="N370" s="88"/>
      <c r="O370" s="88"/>
      <c r="P370" s="88"/>
      <c r="Q370" s="88"/>
      <c r="R370" s="88"/>
    </row>
    <row r="371" spans="3:18">
      <c r="C371" s="88"/>
      <c r="D371" s="88"/>
      <c r="E371" s="88"/>
      <c r="F371" s="88"/>
      <c r="G371" s="88"/>
      <c r="H371" s="88"/>
      <c r="I371" s="88"/>
      <c r="J371" s="88"/>
      <c r="K371" s="88"/>
      <c r="L371" s="88"/>
      <c r="M371" s="88"/>
      <c r="N371" s="88"/>
      <c r="O371" s="88"/>
      <c r="P371" s="88"/>
      <c r="Q371" s="88"/>
      <c r="R371" s="88"/>
    </row>
    <row r="372" spans="3:18">
      <c r="C372" s="88"/>
      <c r="D372" s="88"/>
      <c r="E372" s="88"/>
      <c r="F372" s="88"/>
      <c r="G372" s="88"/>
      <c r="H372" s="88"/>
      <c r="I372" s="88"/>
      <c r="J372" s="88"/>
      <c r="K372" s="88"/>
      <c r="L372" s="88"/>
      <c r="M372" s="88"/>
      <c r="N372" s="88"/>
      <c r="O372" s="88"/>
      <c r="P372" s="88"/>
      <c r="Q372" s="88"/>
      <c r="R372" s="88"/>
    </row>
    <row r="373" spans="3:18">
      <c r="C373" s="88"/>
      <c r="D373" s="88"/>
      <c r="E373" s="88"/>
      <c r="F373" s="88"/>
      <c r="G373" s="88"/>
      <c r="H373" s="88"/>
      <c r="I373" s="88"/>
      <c r="J373" s="88"/>
      <c r="K373" s="88"/>
      <c r="L373" s="88"/>
      <c r="M373" s="88"/>
      <c r="N373" s="88"/>
      <c r="O373" s="88"/>
      <c r="P373" s="88"/>
      <c r="Q373" s="88"/>
      <c r="R373" s="88"/>
    </row>
    <row r="374" spans="3:18">
      <c r="C374" s="88"/>
      <c r="D374" s="88"/>
      <c r="E374" s="88"/>
      <c r="F374" s="88"/>
      <c r="G374" s="88"/>
      <c r="H374" s="88"/>
      <c r="I374" s="88"/>
      <c r="J374" s="88"/>
      <c r="K374" s="88"/>
      <c r="L374" s="88"/>
      <c r="M374" s="88"/>
      <c r="N374" s="88"/>
      <c r="O374" s="88"/>
      <c r="P374" s="88"/>
      <c r="Q374" s="88"/>
      <c r="R374" s="88"/>
    </row>
    <row r="375" spans="3:18">
      <c r="C375" s="88"/>
      <c r="D375" s="88"/>
      <c r="E375" s="88"/>
      <c r="F375" s="88"/>
      <c r="G375" s="88"/>
      <c r="H375" s="88"/>
      <c r="I375" s="88"/>
      <c r="J375" s="88"/>
      <c r="K375" s="88"/>
      <c r="L375" s="88"/>
      <c r="M375" s="88"/>
      <c r="N375" s="88"/>
      <c r="O375" s="88"/>
      <c r="P375" s="88"/>
      <c r="Q375" s="88"/>
      <c r="R375" s="88"/>
    </row>
    <row r="376" spans="3:18">
      <c r="C376" s="88"/>
      <c r="D376" s="88"/>
      <c r="E376" s="88"/>
      <c r="F376" s="88"/>
      <c r="G376" s="88"/>
      <c r="H376" s="88"/>
      <c r="I376" s="88"/>
      <c r="J376" s="88"/>
      <c r="K376" s="88"/>
      <c r="L376" s="88"/>
      <c r="M376" s="88"/>
      <c r="N376" s="88"/>
      <c r="O376" s="88"/>
      <c r="P376" s="88"/>
      <c r="Q376" s="88"/>
      <c r="R376" s="88"/>
    </row>
    <row r="377" spans="3:18">
      <c r="C377" s="88"/>
      <c r="D377" s="88"/>
      <c r="E377" s="88"/>
      <c r="F377" s="88"/>
      <c r="G377" s="88"/>
      <c r="H377" s="88"/>
      <c r="I377" s="88"/>
      <c r="J377" s="88"/>
      <c r="K377" s="88"/>
      <c r="L377" s="88"/>
      <c r="M377" s="88"/>
      <c r="N377" s="88"/>
      <c r="O377" s="88"/>
      <c r="P377" s="88"/>
      <c r="Q377" s="88"/>
      <c r="R377" s="88"/>
    </row>
    <row r="378" spans="3:18">
      <c r="C378" s="88"/>
      <c r="D378" s="88"/>
      <c r="E378" s="88"/>
      <c r="F378" s="88"/>
      <c r="G378" s="88"/>
      <c r="H378" s="88"/>
      <c r="I378" s="88"/>
      <c r="J378" s="88"/>
      <c r="K378" s="88"/>
      <c r="L378" s="88"/>
      <c r="M378" s="88"/>
      <c r="N378" s="88"/>
      <c r="O378" s="88"/>
      <c r="P378" s="88"/>
      <c r="Q378" s="88"/>
      <c r="R378" s="88"/>
    </row>
    <row r="379" spans="3:18">
      <c r="C379" s="88"/>
      <c r="D379" s="88"/>
      <c r="E379" s="88"/>
      <c r="F379" s="88"/>
      <c r="G379" s="88"/>
      <c r="H379" s="88"/>
      <c r="I379" s="88"/>
      <c r="J379" s="88"/>
      <c r="K379" s="88"/>
      <c r="L379" s="88"/>
      <c r="M379" s="88"/>
      <c r="N379" s="88"/>
      <c r="O379" s="88"/>
      <c r="P379" s="88"/>
      <c r="Q379" s="88"/>
      <c r="R379" s="88"/>
    </row>
    <row r="380" spans="3:18">
      <c r="C380" s="88"/>
      <c r="D380" s="88"/>
      <c r="E380" s="88"/>
      <c r="F380" s="88"/>
      <c r="G380" s="88"/>
      <c r="H380" s="88"/>
      <c r="I380" s="88"/>
      <c r="J380" s="88"/>
      <c r="K380" s="88"/>
      <c r="L380" s="88"/>
      <c r="M380" s="88"/>
      <c r="N380" s="88"/>
      <c r="O380" s="88"/>
      <c r="P380" s="88"/>
      <c r="Q380" s="88"/>
      <c r="R380" s="88"/>
    </row>
    <row r="381" spans="3:18">
      <c r="C381" s="88"/>
      <c r="D381" s="88"/>
      <c r="E381" s="88"/>
      <c r="F381" s="88"/>
      <c r="G381" s="88"/>
      <c r="H381" s="88"/>
      <c r="I381" s="88"/>
      <c r="J381" s="88"/>
      <c r="K381" s="88"/>
      <c r="L381" s="88"/>
      <c r="M381" s="88"/>
      <c r="N381" s="88"/>
      <c r="O381" s="88"/>
      <c r="P381" s="88"/>
      <c r="Q381" s="88"/>
      <c r="R381" s="88"/>
    </row>
    <row r="382" spans="3:18">
      <c r="C382" s="88"/>
      <c r="D382" s="88"/>
      <c r="E382" s="88"/>
      <c r="F382" s="88"/>
      <c r="G382" s="88"/>
      <c r="H382" s="88"/>
      <c r="I382" s="88"/>
      <c r="J382" s="88"/>
      <c r="K382" s="88"/>
      <c r="L382" s="88"/>
      <c r="M382" s="88"/>
      <c r="N382" s="88"/>
      <c r="O382" s="88"/>
      <c r="P382" s="88"/>
      <c r="Q382" s="88"/>
      <c r="R382" s="88"/>
    </row>
    <row r="383" spans="3:18">
      <c r="C383" s="88"/>
      <c r="D383" s="88"/>
      <c r="E383" s="88"/>
      <c r="F383" s="88"/>
      <c r="G383" s="88"/>
      <c r="H383" s="88"/>
      <c r="I383" s="88"/>
      <c r="J383" s="88"/>
      <c r="K383" s="88"/>
      <c r="L383" s="88"/>
      <c r="M383" s="88"/>
      <c r="N383" s="88"/>
      <c r="O383" s="88"/>
      <c r="P383" s="88"/>
      <c r="Q383" s="88"/>
      <c r="R383" s="88"/>
    </row>
    <row r="384" spans="3:18">
      <c r="C384" s="88"/>
      <c r="D384" s="88"/>
      <c r="E384" s="88"/>
      <c r="F384" s="88"/>
      <c r="G384" s="88"/>
      <c r="H384" s="88"/>
      <c r="I384" s="88"/>
      <c r="J384" s="88"/>
      <c r="K384" s="88"/>
      <c r="L384" s="88"/>
      <c r="M384" s="88"/>
      <c r="N384" s="88"/>
      <c r="O384" s="88"/>
      <c r="P384" s="88"/>
      <c r="Q384" s="88"/>
      <c r="R384" s="88"/>
    </row>
  </sheetData>
  <mergeCells count="9">
    <mergeCell ref="D37:N37"/>
    <mergeCell ref="B9:H11"/>
    <mergeCell ref="B12:E12"/>
    <mergeCell ref="B14:H20"/>
    <mergeCell ref="B22:F29"/>
    <mergeCell ref="B21:F21"/>
    <mergeCell ref="J8:L15"/>
    <mergeCell ref="J16:L16"/>
    <mergeCell ref="J18:L18"/>
  </mergeCells>
  <printOptions horizontalCentered="1" verticalCentered="1"/>
  <pageMargins left="0.25" right="0.25" top="0.5" bottom="0.55000000000000004" header="0.5" footer="0.5"/>
  <pageSetup paperSize="5" scale="94" orientation="landscape" r:id="rId1"/>
  <headerFooter alignWithMargins="0"/>
  <rowBreaks count="4" manualBreakCount="4">
    <brk id="37" max="16383" man="1"/>
    <brk id="73" max="16383" man="1"/>
    <brk id="107" max="16383" man="1"/>
    <brk id="1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2:R382"/>
  <sheetViews>
    <sheetView workbookViewId="0"/>
  </sheetViews>
  <sheetFormatPr defaultColWidth="9.77734375" defaultRowHeight="15"/>
  <cols>
    <col min="1" max="1" width="7" customWidth="1"/>
    <col min="2" max="2" width="7.77734375" customWidth="1"/>
    <col min="3" max="3" width="4.77734375" customWidth="1"/>
    <col min="4" max="4" width="14.77734375" customWidth="1"/>
    <col min="5" max="5" width="11.77734375" customWidth="1"/>
    <col min="7" max="7" width="9.88671875" bestFit="1" customWidth="1"/>
    <col min="9" max="9" width="1.77734375" customWidth="1"/>
    <col min="10" max="10" width="7.77734375" customWidth="1"/>
    <col min="11" max="11" width="4.77734375" customWidth="1"/>
    <col min="12" max="12" width="23.88671875" customWidth="1"/>
    <col min="13" max="13" width="11.77734375" customWidth="1"/>
    <col min="15" max="15" width="9.77734375" customWidth="1"/>
    <col min="16" max="16" width="1.88671875" customWidth="1"/>
  </cols>
  <sheetData>
    <row r="2" spans="2:16">
      <c r="B2" s="413"/>
      <c r="C2" s="414"/>
      <c r="D2" s="104"/>
      <c r="E2" s="414"/>
      <c r="F2" s="414"/>
      <c r="G2" s="414"/>
      <c r="H2" s="414"/>
      <c r="I2" s="414"/>
      <c r="J2" s="414"/>
      <c r="K2" s="414"/>
      <c r="L2" s="414"/>
      <c r="M2" s="413"/>
      <c r="N2" s="414"/>
      <c r="O2" s="414"/>
      <c r="P2" s="104"/>
    </row>
    <row r="3" spans="2:16">
      <c r="B3" s="92"/>
      <c r="D3" s="61"/>
      <c r="H3" s="108" t="s">
        <v>561</v>
      </c>
      <c r="I3" s="108"/>
      <c r="M3" s="92"/>
      <c r="P3" s="61"/>
    </row>
    <row r="4" spans="2:16">
      <c r="B4" s="92"/>
      <c r="D4" s="61"/>
      <c r="M4" s="92"/>
      <c r="P4" s="61"/>
    </row>
    <row r="5" spans="2:16" ht="15.75">
      <c r="B5" s="94"/>
      <c r="C5" s="57"/>
      <c r="D5" s="58"/>
      <c r="E5" s="57"/>
      <c r="F5" s="57"/>
      <c r="G5" s="57"/>
      <c r="H5" s="130" t="s">
        <v>849</v>
      </c>
      <c r="I5" s="130"/>
      <c r="J5" s="57"/>
      <c r="K5" s="57"/>
      <c r="L5" s="57"/>
      <c r="M5" s="94"/>
      <c r="N5" s="57"/>
      <c r="O5" s="57"/>
      <c r="P5" s="58"/>
    </row>
    <row r="6" spans="2:16" ht="7.5" customHeight="1">
      <c r="B6" s="92"/>
      <c r="H6" s="820"/>
      <c r="I6" s="104"/>
      <c r="P6" s="61"/>
    </row>
    <row r="7" spans="2:16" ht="15.75">
      <c r="B7" s="938" t="s">
        <v>1303</v>
      </c>
      <c r="C7" s="939"/>
      <c r="D7" s="939"/>
      <c r="E7" s="940" t="s">
        <v>1408</v>
      </c>
      <c r="F7" s="939"/>
      <c r="G7" s="939"/>
      <c r="H7" s="939"/>
      <c r="I7" s="819"/>
      <c r="J7" s="941"/>
      <c r="K7" s="942"/>
      <c r="L7" s="942"/>
      <c r="M7" s="942"/>
      <c r="N7" s="942"/>
      <c r="O7" s="942"/>
      <c r="P7" s="61"/>
    </row>
    <row r="8" spans="2:16" ht="15.75">
      <c r="B8" s="943" t="s">
        <v>1297</v>
      </c>
      <c r="C8" s="936"/>
      <c r="D8" s="936"/>
      <c r="E8" s="936"/>
      <c r="F8" s="936"/>
      <c r="G8" s="936"/>
      <c r="H8" s="936"/>
      <c r="I8" s="61"/>
      <c r="J8" s="966" t="s">
        <v>1313</v>
      </c>
      <c r="K8" s="944"/>
      <c r="L8" s="944"/>
      <c r="M8" s="944"/>
      <c r="N8" s="944"/>
      <c r="O8" s="944"/>
      <c r="P8" s="61"/>
    </row>
    <row r="9" spans="2:16" ht="7.5" customHeight="1">
      <c r="B9" s="943"/>
      <c r="C9" s="936"/>
      <c r="D9" s="936"/>
      <c r="E9" s="936"/>
      <c r="F9" s="936"/>
      <c r="G9" s="936"/>
      <c r="H9" s="936"/>
      <c r="I9" s="61"/>
      <c r="J9" s="965"/>
      <c r="K9" s="944"/>
      <c r="L9" s="944"/>
      <c r="M9" s="944"/>
      <c r="N9" s="944"/>
      <c r="O9" s="944"/>
      <c r="P9" s="61"/>
    </row>
    <row r="10" spans="2:16" ht="15" customHeight="1">
      <c r="B10" s="1181" t="s">
        <v>1298</v>
      </c>
      <c r="C10" s="1182"/>
      <c r="D10" s="1182"/>
      <c r="E10" s="1182"/>
      <c r="F10" s="1182"/>
      <c r="G10" s="1182"/>
      <c r="H10" s="1182"/>
      <c r="I10" s="821"/>
      <c r="J10" s="1183" t="s">
        <v>1299</v>
      </c>
      <c r="K10" s="1184"/>
      <c r="L10" s="1184"/>
      <c r="M10" s="1184"/>
      <c r="N10" s="1184"/>
      <c r="O10" s="1184"/>
      <c r="P10" s="61"/>
    </row>
    <row r="11" spans="2:16" ht="15" customHeight="1">
      <c r="B11" s="1185" t="s">
        <v>1304</v>
      </c>
      <c r="C11" s="1186"/>
      <c r="D11" s="1186"/>
      <c r="E11" s="1186"/>
      <c r="F11" s="1186"/>
      <c r="G11" s="1186"/>
      <c r="H11" s="1186"/>
      <c r="I11" s="821"/>
      <c r="J11" s="1164" t="s">
        <v>1306</v>
      </c>
      <c r="K11" s="1165"/>
      <c r="L11" s="1165"/>
      <c r="M11" s="1165"/>
      <c r="N11" s="1165"/>
      <c r="O11" s="1165"/>
      <c r="P11" s="61"/>
    </row>
    <row r="12" spans="2:16" ht="15" customHeight="1">
      <c r="B12" s="1185"/>
      <c r="C12" s="1186"/>
      <c r="D12" s="1186"/>
      <c r="E12" s="1186"/>
      <c r="F12" s="1186"/>
      <c r="G12" s="1186"/>
      <c r="H12" s="1186"/>
      <c r="I12" s="821"/>
      <c r="J12" s="1164"/>
      <c r="K12" s="1165"/>
      <c r="L12" s="1165"/>
      <c r="M12" s="1165"/>
      <c r="N12" s="1165"/>
      <c r="O12" s="1165"/>
      <c r="P12" s="61"/>
    </row>
    <row r="13" spans="2:16" ht="15" customHeight="1">
      <c r="B13" s="1185"/>
      <c r="C13" s="1186"/>
      <c r="D13" s="1186"/>
      <c r="E13" s="1186"/>
      <c r="F13" s="1186"/>
      <c r="G13" s="1186"/>
      <c r="H13" s="1186"/>
      <c r="I13" s="821"/>
      <c r="J13" s="1164"/>
      <c r="K13" s="1165"/>
      <c r="L13" s="1165"/>
      <c r="M13" s="1165"/>
      <c r="N13" s="1165"/>
      <c r="O13" s="1165"/>
      <c r="P13" s="61"/>
    </row>
    <row r="14" spans="2:16" ht="15" customHeight="1">
      <c r="B14" s="1185"/>
      <c r="C14" s="1186"/>
      <c r="D14" s="1186"/>
      <c r="E14" s="1186"/>
      <c r="F14" s="1186"/>
      <c r="G14" s="1186"/>
      <c r="H14" s="1186"/>
      <c r="I14" s="821"/>
      <c r="J14" s="1164"/>
      <c r="K14" s="1165"/>
      <c r="L14" s="1165"/>
      <c r="M14" s="1165"/>
      <c r="N14" s="1165"/>
      <c r="O14" s="1165"/>
      <c r="P14" s="61"/>
    </row>
    <row r="15" spans="2:16" ht="15" customHeight="1">
      <c r="B15" s="1185"/>
      <c r="C15" s="1186"/>
      <c r="D15" s="1186"/>
      <c r="E15" s="1186"/>
      <c r="F15" s="1186"/>
      <c r="G15" s="1186"/>
      <c r="H15" s="1186"/>
      <c r="I15" s="61"/>
      <c r="J15" s="1164"/>
      <c r="K15" s="1165"/>
      <c r="L15" s="1165"/>
      <c r="M15" s="1165"/>
      <c r="N15" s="1165"/>
      <c r="O15" s="1165"/>
      <c r="P15" s="61"/>
    </row>
    <row r="16" spans="2:16" ht="15" customHeight="1">
      <c r="B16" s="1185"/>
      <c r="C16" s="1186"/>
      <c r="D16" s="1186"/>
      <c r="E16" s="1186"/>
      <c r="F16" s="1186"/>
      <c r="G16" s="1186"/>
      <c r="H16" s="1186"/>
      <c r="I16" s="822"/>
      <c r="J16" s="1164"/>
      <c r="K16" s="1165"/>
      <c r="L16" s="1165"/>
      <c r="M16" s="1165"/>
      <c r="N16" s="1165"/>
      <c r="O16" s="1165"/>
      <c r="P16" s="61"/>
    </row>
    <row r="17" spans="2:16" ht="15" customHeight="1">
      <c r="B17" s="1185"/>
      <c r="C17" s="1186"/>
      <c r="D17" s="1186"/>
      <c r="E17" s="1186"/>
      <c r="F17" s="1186"/>
      <c r="G17" s="1186"/>
      <c r="H17" s="1186"/>
      <c r="I17" s="822"/>
      <c r="J17" s="1168" t="s">
        <v>1307</v>
      </c>
      <c r="K17" s="1169"/>
      <c r="L17" s="1169"/>
      <c r="M17" s="1169"/>
      <c r="N17" s="1169"/>
      <c r="O17" s="1169"/>
      <c r="P17" s="61"/>
    </row>
    <row r="18" spans="2:16" ht="15" customHeight="1">
      <c r="B18" s="1185"/>
      <c r="C18" s="1186"/>
      <c r="D18" s="1186"/>
      <c r="E18" s="1186"/>
      <c r="F18" s="1186"/>
      <c r="G18" s="1186"/>
      <c r="H18" s="1186"/>
      <c r="I18" s="822"/>
      <c r="J18" s="1168"/>
      <c r="K18" s="1169"/>
      <c r="L18" s="1169"/>
      <c r="M18" s="1169"/>
      <c r="N18" s="1169"/>
      <c r="O18" s="1169"/>
      <c r="P18" s="61"/>
    </row>
    <row r="19" spans="2:16" ht="15" customHeight="1">
      <c r="B19" s="1187" t="s">
        <v>1305</v>
      </c>
      <c r="C19" s="1188"/>
      <c r="D19" s="1188"/>
      <c r="E19" s="1188"/>
      <c r="F19" s="1188"/>
      <c r="G19" s="1188"/>
      <c r="H19" s="1188"/>
      <c r="I19" s="822"/>
      <c r="J19" s="1168"/>
      <c r="K19" s="1169"/>
      <c r="L19" s="1169"/>
      <c r="M19" s="1169"/>
      <c r="N19" s="1169"/>
      <c r="O19" s="1169"/>
      <c r="P19" s="61"/>
    </row>
    <row r="20" spans="2:16" ht="15" customHeight="1">
      <c r="B20" s="1187"/>
      <c r="C20" s="1188"/>
      <c r="D20" s="1188"/>
      <c r="E20" s="1188"/>
      <c r="F20" s="1188"/>
      <c r="G20" s="1188"/>
      <c r="H20" s="1188"/>
      <c r="I20" s="822"/>
      <c r="J20" s="1168"/>
      <c r="K20" s="1169"/>
      <c r="L20" s="1169"/>
      <c r="M20" s="1169"/>
      <c r="N20" s="1169"/>
      <c r="O20" s="1169"/>
      <c r="P20" s="61"/>
    </row>
    <row r="21" spans="2:16" ht="15" customHeight="1">
      <c r="B21" s="1187"/>
      <c r="C21" s="1188"/>
      <c r="D21" s="1188"/>
      <c r="E21" s="1188"/>
      <c r="F21" s="1188"/>
      <c r="G21" s="1188"/>
      <c r="H21" s="1188"/>
      <c r="I21" s="822"/>
      <c r="J21" s="1168"/>
      <c r="K21" s="1169"/>
      <c r="L21" s="1169"/>
      <c r="M21" s="1169"/>
      <c r="N21" s="1169"/>
      <c r="O21" s="1169"/>
      <c r="P21" s="61"/>
    </row>
    <row r="22" spans="2:16" ht="15" customHeight="1">
      <c r="B22" s="1187"/>
      <c r="C22" s="1188"/>
      <c r="D22" s="1188"/>
      <c r="E22" s="1188"/>
      <c r="F22" s="1188"/>
      <c r="G22" s="1188"/>
      <c r="H22" s="1188"/>
      <c r="I22" s="822"/>
      <c r="J22" s="1168" t="s">
        <v>1300</v>
      </c>
      <c r="K22" s="1169"/>
      <c r="L22" s="1169"/>
      <c r="M22" s="1169"/>
      <c r="N22" s="1169"/>
      <c r="O22" s="1169"/>
      <c r="P22" s="61"/>
    </row>
    <row r="23" spans="2:16" ht="15" customHeight="1">
      <c r="B23" s="1187"/>
      <c r="C23" s="1188"/>
      <c r="D23" s="1188"/>
      <c r="E23" s="1188"/>
      <c r="F23" s="1188"/>
      <c r="G23" s="1188"/>
      <c r="H23" s="1188"/>
      <c r="I23" s="822"/>
      <c r="J23" s="1168"/>
      <c r="K23" s="1169"/>
      <c r="L23" s="1169"/>
      <c r="M23" s="1169"/>
      <c r="N23" s="1169"/>
      <c r="O23" s="1169"/>
      <c r="P23" s="61"/>
    </row>
    <row r="24" spans="2:16" ht="15" customHeight="1">
      <c r="B24" s="1187"/>
      <c r="C24" s="1188"/>
      <c r="D24" s="1188"/>
      <c r="E24" s="1188"/>
      <c r="F24" s="1188"/>
      <c r="G24" s="1188"/>
      <c r="H24" s="1188"/>
      <c r="I24" s="945"/>
      <c r="J24" s="1168"/>
      <c r="K24" s="1169"/>
      <c r="L24" s="1169"/>
      <c r="M24" s="1169"/>
      <c r="N24" s="1169"/>
      <c r="O24" s="1169"/>
      <c r="P24" s="61"/>
    </row>
    <row r="25" spans="2:16" ht="15" customHeight="1">
      <c r="B25" s="1187"/>
      <c r="C25" s="1188"/>
      <c r="D25" s="1188"/>
      <c r="E25" s="1188"/>
      <c r="F25" s="1188"/>
      <c r="G25" s="1188"/>
      <c r="H25" s="1188"/>
      <c r="I25" s="945"/>
      <c r="J25" s="1168"/>
      <c r="K25" s="1169"/>
      <c r="L25" s="1169"/>
      <c r="M25" s="1169"/>
      <c r="N25" s="1169"/>
      <c r="O25" s="1169"/>
      <c r="P25" s="61"/>
    </row>
    <row r="26" spans="2:16" ht="15" customHeight="1">
      <c r="B26" s="1187"/>
      <c r="C26" s="1188"/>
      <c r="D26" s="1188"/>
      <c r="E26" s="1188"/>
      <c r="F26" s="1188"/>
      <c r="G26" s="1188"/>
      <c r="H26" s="1188"/>
      <c r="I26" s="945"/>
      <c r="J26" s="1168"/>
      <c r="K26" s="1169"/>
      <c r="L26" s="1169"/>
      <c r="M26" s="1169"/>
      <c r="N26" s="1169"/>
      <c r="O26" s="1169"/>
      <c r="P26" s="61"/>
    </row>
    <row r="27" spans="2:16" ht="15" customHeight="1">
      <c r="B27" s="1177" t="s">
        <v>1301</v>
      </c>
      <c r="C27" s="1178"/>
      <c r="D27" s="1178"/>
      <c r="E27" s="1178"/>
      <c r="F27" s="1178"/>
      <c r="G27" s="1178"/>
      <c r="H27" s="1178"/>
      <c r="I27" s="945"/>
      <c r="J27" s="1168"/>
      <c r="K27" s="1169"/>
      <c r="L27" s="1169"/>
      <c r="M27" s="1169"/>
      <c r="N27" s="1169"/>
      <c r="O27" s="1169"/>
      <c r="P27" s="61"/>
    </row>
    <row r="28" spans="2:16" ht="15" customHeight="1">
      <c r="B28" s="1177"/>
      <c r="C28" s="1178"/>
      <c r="D28" s="1178"/>
      <c r="E28" s="1178"/>
      <c r="F28" s="1178"/>
      <c r="G28" s="1178"/>
      <c r="H28" s="1178"/>
      <c r="I28" s="945"/>
      <c r="J28" s="1168" t="s">
        <v>1309</v>
      </c>
      <c r="K28" s="1169"/>
      <c r="L28" s="1169"/>
      <c r="M28" s="1169"/>
      <c r="N28" s="1169"/>
      <c r="O28" s="1169"/>
      <c r="P28" s="61"/>
    </row>
    <row r="29" spans="2:16" ht="15.75">
      <c r="B29" s="1177"/>
      <c r="C29" s="1178"/>
      <c r="D29" s="1178"/>
      <c r="E29" s="1178"/>
      <c r="F29" s="1178"/>
      <c r="G29" s="1178"/>
      <c r="H29" s="1178"/>
      <c r="I29" s="945"/>
      <c r="J29" s="1168"/>
      <c r="K29" s="1169"/>
      <c r="L29" s="1169"/>
      <c r="M29" s="1169"/>
      <c r="N29" s="1169"/>
      <c r="O29" s="1169"/>
      <c r="P29" s="61"/>
    </row>
    <row r="30" spans="2:16" ht="15.75">
      <c r="B30" s="1177"/>
      <c r="C30" s="1178"/>
      <c r="D30" s="1178"/>
      <c r="E30" s="1178"/>
      <c r="F30" s="1178"/>
      <c r="G30" s="1178"/>
      <c r="H30" s="1178"/>
      <c r="I30" s="945"/>
      <c r="J30" s="1168"/>
      <c r="K30" s="1169"/>
      <c r="L30" s="1169"/>
      <c r="M30" s="1169"/>
      <c r="N30" s="1169"/>
      <c r="O30" s="1169"/>
      <c r="P30" s="61"/>
    </row>
    <row r="31" spans="2:16" ht="15.75">
      <c r="B31" s="1177"/>
      <c r="C31" s="1178"/>
      <c r="D31" s="1178"/>
      <c r="E31" s="1178"/>
      <c r="F31" s="1178"/>
      <c r="G31" s="1178"/>
      <c r="H31" s="1178"/>
      <c r="I31" s="945"/>
      <c r="J31" s="1168"/>
      <c r="K31" s="1169"/>
      <c r="L31" s="1169"/>
      <c r="M31" s="1169"/>
      <c r="N31" s="1169"/>
      <c r="O31" s="1169"/>
      <c r="P31" s="61"/>
    </row>
    <row r="32" spans="2:16" ht="15.75">
      <c r="B32" s="1177"/>
      <c r="C32" s="1178"/>
      <c r="D32" s="1178"/>
      <c r="E32" s="1178"/>
      <c r="F32" s="1178"/>
      <c r="G32" s="1178"/>
      <c r="H32" s="1178"/>
      <c r="I32" s="945"/>
      <c r="J32" s="937"/>
      <c r="K32" s="937"/>
      <c r="L32" s="937"/>
      <c r="M32" s="937"/>
      <c r="N32" s="937"/>
      <c r="O32" s="937"/>
      <c r="P32" s="61"/>
    </row>
    <row r="33" spans="2:18" ht="15.75">
      <c r="B33" s="1177" t="s">
        <v>1308</v>
      </c>
      <c r="C33" s="1178"/>
      <c r="D33" s="1178"/>
      <c r="E33" s="1178"/>
      <c r="F33" s="1178"/>
      <c r="G33" s="1178"/>
      <c r="H33" s="1178"/>
      <c r="I33" s="945"/>
      <c r="J33" s="937"/>
      <c r="K33" s="937"/>
      <c r="L33" s="937"/>
      <c r="M33" s="937"/>
      <c r="N33" s="937"/>
      <c r="O33" s="937"/>
      <c r="P33" s="61"/>
    </row>
    <row r="34" spans="2:18" ht="15" customHeight="1">
      <c r="B34" s="1177"/>
      <c r="C34" s="1178"/>
      <c r="D34" s="1178"/>
      <c r="E34" s="1178"/>
      <c r="F34" s="1178"/>
      <c r="G34" s="1178"/>
      <c r="H34" s="1178"/>
      <c r="I34" s="945"/>
      <c r="P34" s="61"/>
    </row>
    <row r="35" spans="2:18">
      <c r="B35" s="1179"/>
      <c r="C35" s="1180"/>
      <c r="D35" s="1180"/>
      <c r="E35" s="1180"/>
      <c r="F35" s="1180"/>
      <c r="G35" s="1180"/>
      <c r="H35" s="1180"/>
      <c r="I35" s="58"/>
      <c r="J35" s="57"/>
      <c r="K35" s="57"/>
      <c r="L35" s="57"/>
      <c r="M35" s="57"/>
      <c r="N35" s="57"/>
      <c r="O35" s="57"/>
      <c r="P35" s="58"/>
    </row>
    <row r="36" spans="2:18">
      <c r="J36" s="108" t="s">
        <v>1302</v>
      </c>
    </row>
    <row r="37" spans="2:18">
      <c r="B37" s="415"/>
    </row>
    <row r="38" spans="2:18">
      <c r="C38" s="88"/>
      <c r="D38" s="88"/>
      <c r="E38" s="88"/>
      <c r="F38" s="88"/>
      <c r="G38" s="88"/>
      <c r="H38" s="88"/>
      <c r="I38" s="88"/>
      <c r="J38" s="88"/>
      <c r="K38" s="88"/>
      <c r="L38" s="88"/>
      <c r="M38" s="88"/>
      <c r="N38" s="88"/>
      <c r="O38" s="88"/>
      <c r="P38" s="88"/>
      <c r="Q38" s="88"/>
      <c r="R38" s="88"/>
    </row>
    <row r="39" spans="2:18">
      <c r="C39" s="88"/>
      <c r="D39" s="88"/>
      <c r="E39" s="88"/>
      <c r="F39" s="88"/>
      <c r="G39" s="88"/>
      <c r="H39" s="88"/>
      <c r="I39" s="88"/>
      <c r="J39" s="88"/>
      <c r="K39" s="88"/>
      <c r="L39" s="88"/>
      <c r="M39" s="88"/>
      <c r="N39" s="88"/>
      <c r="O39" s="88"/>
      <c r="P39" s="88"/>
      <c r="Q39" s="88"/>
      <c r="R39" s="88"/>
    </row>
    <row r="40" spans="2:18">
      <c r="C40" s="88"/>
      <c r="D40" s="88"/>
      <c r="E40" s="88"/>
      <c r="F40" s="88"/>
      <c r="G40" s="88"/>
      <c r="H40" s="88"/>
      <c r="I40" s="88"/>
      <c r="J40" s="88"/>
      <c r="K40" s="88"/>
      <c r="L40" s="88"/>
      <c r="M40" s="88"/>
      <c r="N40" s="88"/>
      <c r="O40" s="88"/>
      <c r="P40" s="88"/>
      <c r="Q40" s="88"/>
      <c r="R40" s="88"/>
    </row>
    <row r="41" spans="2:18">
      <c r="C41" s="88"/>
      <c r="D41" s="88"/>
      <c r="E41" s="88"/>
      <c r="F41" s="88"/>
      <c r="G41" s="88"/>
      <c r="H41" s="88"/>
      <c r="I41" s="88"/>
      <c r="J41" s="88"/>
      <c r="K41" s="88"/>
      <c r="L41" s="88"/>
      <c r="M41" s="88"/>
      <c r="N41" s="88"/>
      <c r="O41" s="88"/>
      <c r="P41" s="88"/>
      <c r="Q41" s="88"/>
      <c r="R41" s="88"/>
    </row>
    <row r="42" spans="2:18">
      <c r="C42" s="88"/>
      <c r="D42" s="88"/>
      <c r="E42" s="88"/>
      <c r="F42" s="88"/>
      <c r="G42" s="88"/>
      <c r="H42" s="88"/>
      <c r="I42" s="88"/>
      <c r="J42" s="88"/>
      <c r="K42" s="88"/>
      <c r="L42" s="88"/>
      <c r="M42" s="88"/>
      <c r="N42" s="88"/>
      <c r="O42" s="88"/>
      <c r="P42" s="88"/>
      <c r="Q42" s="88"/>
      <c r="R42" s="88"/>
    </row>
    <row r="43" spans="2:18">
      <c r="C43" s="88"/>
      <c r="D43" s="88"/>
      <c r="E43" s="88"/>
      <c r="F43" s="88"/>
      <c r="G43" s="88"/>
      <c r="H43" s="88"/>
      <c r="I43" s="88"/>
      <c r="J43" s="88"/>
      <c r="K43" s="88"/>
      <c r="L43" s="88"/>
      <c r="M43" s="88"/>
      <c r="N43" s="88"/>
      <c r="O43" s="88"/>
      <c r="P43" s="88"/>
      <c r="Q43" s="88"/>
      <c r="R43" s="88"/>
    </row>
    <row r="44" spans="2:18">
      <c r="C44" s="88"/>
      <c r="D44" s="88"/>
      <c r="E44" s="88"/>
      <c r="F44" s="88"/>
      <c r="G44" s="88"/>
      <c r="H44" s="88"/>
      <c r="I44" s="88"/>
      <c r="J44" s="88"/>
      <c r="K44" s="88"/>
      <c r="L44" s="88"/>
      <c r="M44" s="88"/>
      <c r="N44" s="88"/>
      <c r="O44" s="88"/>
      <c r="P44" s="88"/>
      <c r="Q44" s="88"/>
      <c r="R44" s="88"/>
    </row>
    <row r="45" spans="2:18">
      <c r="C45" s="88"/>
      <c r="D45" s="88"/>
      <c r="E45" s="88"/>
      <c r="F45" s="88"/>
      <c r="G45" s="88"/>
      <c r="H45" s="88"/>
      <c r="I45" s="88"/>
      <c r="J45" s="88"/>
      <c r="K45" s="88"/>
      <c r="L45" s="88"/>
      <c r="M45" s="88"/>
      <c r="N45" s="88"/>
      <c r="O45" s="88"/>
      <c r="P45" s="88"/>
      <c r="Q45" s="88"/>
      <c r="R45" s="88"/>
    </row>
    <row r="46" spans="2:18">
      <c r="C46" s="88"/>
      <c r="D46" s="88"/>
      <c r="E46" s="88"/>
      <c r="F46" s="88"/>
      <c r="G46" s="88"/>
      <c r="H46" s="88"/>
      <c r="I46" s="88"/>
      <c r="J46" s="88"/>
      <c r="K46" s="88"/>
      <c r="L46" s="88"/>
      <c r="M46" s="88"/>
      <c r="N46" s="88"/>
      <c r="O46" s="88"/>
      <c r="P46" s="88"/>
      <c r="Q46" s="88"/>
      <c r="R46" s="88"/>
    </row>
    <row r="47" spans="2:18">
      <c r="C47" s="88"/>
      <c r="D47" s="88"/>
      <c r="E47" s="88"/>
      <c r="F47" s="88"/>
      <c r="G47" s="88"/>
      <c r="H47" s="88"/>
      <c r="I47" s="88"/>
      <c r="J47" s="88"/>
      <c r="K47" s="88"/>
      <c r="L47" s="88"/>
      <c r="M47" s="88"/>
      <c r="N47" s="88"/>
      <c r="O47" s="88"/>
      <c r="P47" s="88"/>
      <c r="Q47" s="88"/>
      <c r="R47" s="88"/>
    </row>
    <row r="48" spans="2:18">
      <c r="C48" s="88"/>
      <c r="D48" s="88"/>
      <c r="E48" s="88"/>
      <c r="F48" s="88"/>
      <c r="G48" s="88"/>
      <c r="H48" s="88"/>
      <c r="I48" s="88"/>
      <c r="J48" s="88"/>
      <c r="K48" s="88"/>
      <c r="L48" s="88"/>
      <c r="M48" s="88"/>
      <c r="N48" s="88"/>
      <c r="O48" s="88"/>
      <c r="P48" s="88"/>
      <c r="Q48" s="88"/>
      <c r="R48" s="88"/>
    </row>
    <row r="49" spans="3:18">
      <c r="C49" s="88"/>
      <c r="D49" s="88"/>
      <c r="E49" s="88"/>
      <c r="F49" s="88"/>
      <c r="G49" s="88"/>
      <c r="H49" s="88"/>
      <c r="I49" s="88"/>
      <c r="J49" s="88"/>
      <c r="K49" s="88"/>
      <c r="L49" s="88"/>
      <c r="M49" s="88"/>
      <c r="N49" s="88"/>
      <c r="O49" s="88"/>
      <c r="P49" s="88"/>
      <c r="Q49" s="88"/>
      <c r="R49" s="88"/>
    </row>
    <row r="50" spans="3:18">
      <c r="C50" s="88"/>
      <c r="D50" s="88"/>
      <c r="E50" s="88"/>
      <c r="F50" s="88"/>
      <c r="G50" s="88"/>
      <c r="H50" s="88"/>
      <c r="I50" s="88"/>
      <c r="J50" s="88"/>
      <c r="K50" s="88"/>
      <c r="L50" s="88"/>
      <c r="M50" s="88"/>
      <c r="N50" s="88"/>
      <c r="O50" s="88"/>
      <c r="P50" s="88"/>
      <c r="Q50" s="88"/>
      <c r="R50" s="88"/>
    </row>
    <row r="51" spans="3:18">
      <c r="C51" s="88"/>
      <c r="D51" s="88"/>
      <c r="E51" s="88"/>
      <c r="F51" s="88"/>
      <c r="G51" s="88"/>
      <c r="H51" s="88"/>
      <c r="I51" s="88"/>
      <c r="J51" s="88"/>
      <c r="K51" s="88"/>
      <c r="L51" s="88"/>
      <c r="M51" s="88"/>
      <c r="N51" s="88"/>
      <c r="O51" s="88"/>
      <c r="P51" s="88"/>
      <c r="Q51" s="88"/>
      <c r="R51" s="88"/>
    </row>
    <row r="52" spans="3:18">
      <c r="C52" s="88"/>
      <c r="D52" s="88"/>
      <c r="E52" s="88"/>
      <c r="F52" s="88"/>
      <c r="G52" s="88"/>
      <c r="H52" s="88"/>
      <c r="I52" s="88"/>
      <c r="J52" s="88"/>
      <c r="K52" s="88"/>
      <c r="L52" s="88"/>
      <c r="M52" s="88"/>
      <c r="N52" s="88"/>
      <c r="O52" s="88"/>
      <c r="P52" s="88"/>
      <c r="Q52" s="88"/>
      <c r="R52" s="88"/>
    </row>
    <row r="53" spans="3:18">
      <c r="C53" s="88"/>
      <c r="D53" s="88"/>
      <c r="E53" s="88"/>
      <c r="F53" s="88"/>
      <c r="G53" s="88"/>
      <c r="H53" s="88"/>
      <c r="I53" s="88"/>
      <c r="J53" s="88"/>
      <c r="K53" s="88"/>
      <c r="L53" s="88"/>
      <c r="M53" s="88"/>
      <c r="N53" s="88"/>
      <c r="O53" s="88"/>
      <c r="P53" s="88"/>
      <c r="Q53" s="88"/>
      <c r="R53" s="88"/>
    </row>
    <row r="54" spans="3:18">
      <c r="C54" s="88"/>
      <c r="D54" s="88"/>
      <c r="E54" s="88"/>
      <c r="F54" s="88"/>
      <c r="G54" s="88"/>
      <c r="H54" s="88"/>
      <c r="I54" s="88"/>
      <c r="J54" s="88"/>
      <c r="K54" s="88"/>
      <c r="L54" s="88"/>
      <c r="M54" s="88"/>
      <c r="N54" s="88"/>
      <c r="O54" s="88"/>
      <c r="P54" s="88"/>
      <c r="Q54" s="88"/>
      <c r="R54" s="88"/>
    </row>
    <row r="55" spans="3:18">
      <c r="C55" s="88"/>
      <c r="D55" s="88"/>
      <c r="E55" s="88"/>
      <c r="F55" s="88"/>
      <c r="G55" s="88"/>
      <c r="H55" s="88"/>
      <c r="I55" s="88"/>
      <c r="J55" s="88"/>
      <c r="K55" s="88"/>
      <c r="L55" s="88"/>
      <c r="M55" s="88"/>
      <c r="N55" s="88"/>
      <c r="O55" s="88"/>
      <c r="P55" s="88"/>
      <c r="Q55" s="88"/>
      <c r="R55" s="88"/>
    </row>
    <row r="56" spans="3:18">
      <c r="C56" s="88"/>
      <c r="D56" s="88"/>
      <c r="E56" s="88"/>
      <c r="F56" s="88"/>
      <c r="G56" s="88"/>
      <c r="H56" s="88"/>
      <c r="I56" s="88"/>
      <c r="J56" s="88"/>
      <c r="K56" s="88"/>
      <c r="L56" s="88"/>
      <c r="M56" s="88"/>
      <c r="N56" s="88"/>
      <c r="O56" s="88"/>
      <c r="P56" s="88"/>
      <c r="Q56" s="88"/>
      <c r="R56" s="88"/>
    </row>
    <row r="57" spans="3:18">
      <c r="C57" s="88"/>
      <c r="D57" s="88"/>
      <c r="E57" s="88"/>
      <c r="F57" s="88"/>
      <c r="G57" s="88"/>
      <c r="H57" s="88"/>
      <c r="I57" s="88"/>
      <c r="J57" s="88"/>
      <c r="K57" s="88"/>
      <c r="L57" s="88"/>
      <c r="M57" s="88"/>
      <c r="N57" s="88"/>
      <c r="O57" s="88"/>
      <c r="P57" s="88"/>
      <c r="Q57" s="88"/>
      <c r="R57" s="88"/>
    </row>
    <row r="58" spans="3:18">
      <c r="C58" s="88"/>
      <c r="D58" s="88"/>
      <c r="E58" s="88"/>
      <c r="F58" s="88"/>
      <c r="G58" s="88"/>
      <c r="H58" s="88"/>
      <c r="I58" s="88"/>
      <c r="J58" s="88"/>
      <c r="K58" s="88"/>
      <c r="L58" s="88"/>
      <c r="M58" s="88"/>
      <c r="N58" s="88"/>
      <c r="O58" s="88"/>
      <c r="P58" s="88"/>
      <c r="Q58" s="88"/>
      <c r="R58" s="88"/>
    </row>
    <row r="59" spans="3:18">
      <c r="C59" s="88"/>
      <c r="D59" s="88"/>
      <c r="E59" s="88"/>
      <c r="F59" s="88"/>
      <c r="G59" s="88"/>
      <c r="H59" s="88"/>
      <c r="I59" s="88"/>
      <c r="J59" s="88"/>
      <c r="K59" s="88"/>
      <c r="L59" s="88"/>
      <c r="M59" s="88"/>
      <c r="N59" s="88"/>
      <c r="O59" s="88"/>
      <c r="P59" s="88"/>
      <c r="Q59" s="88"/>
      <c r="R59" s="88"/>
    </row>
    <row r="60" spans="3:18">
      <c r="C60" s="88"/>
      <c r="D60" s="88"/>
      <c r="E60" s="88"/>
      <c r="F60" s="88"/>
      <c r="G60" s="88"/>
      <c r="H60" s="88"/>
      <c r="I60" s="88"/>
      <c r="J60" s="88"/>
      <c r="K60" s="88"/>
      <c r="L60" s="88"/>
      <c r="M60" s="88"/>
      <c r="N60" s="88"/>
      <c r="O60" s="88"/>
      <c r="P60" s="88"/>
      <c r="Q60" s="88"/>
      <c r="R60" s="88"/>
    </row>
    <row r="61" spans="3:18">
      <c r="C61" s="88"/>
      <c r="D61" s="88"/>
      <c r="E61" s="88"/>
      <c r="F61" s="88"/>
      <c r="G61" s="88"/>
      <c r="H61" s="88"/>
      <c r="I61" s="88"/>
      <c r="J61" s="88"/>
      <c r="K61" s="88"/>
      <c r="L61" s="88"/>
      <c r="M61" s="88"/>
      <c r="N61" s="88"/>
      <c r="O61" s="88"/>
      <c r="P61" s="88"/>
      <c r="Q61" s="88"/>
      <c r="R61" s="88"/>
    </row>
    <row r="62" spans="3:18">
      <c r="C62" s="88"/>
      <c r="D62" s="88"/>
      <c r="E62" s="88"/>
      <c r="F62" s="88"/>
      <c r="G62" s="88"/>
      <c r="H62" s="88"/>
      <c r="I62" s="88"/>
      <c r="J62" s="88"/>
      <c r="K62" s="88"/>
      <c r="L62" s="88"/>
      <c r="M62" s="88"/>
      <c r="N62" s="88"/>
      <c r="O62" s="88"/>
      <c r="P62" s="88"/>
      <c r="Q62" s="88"/>
      <c r="R62" s="88"/>
    </row>
    <row r="63" spans="3:18">
      <c r="C63" s="88"/>
      <c r="D63" s="88"/>
      <c r="E63" s="88"/>
      <c r="F63" s="88"/>
      <c r="G63" s="88"/>
      <c r="H63" s="88"/>
      <c r="I63" s="88"/>
      <c r="J63" s="88"/>
      <c r="K63" s="88"/>
      <c r="L63" s="88"/>
      <c r="M63" s="88"/>
      <c r="N63" s="88"/>
      <c r="O63" s="88"/>
      <c r="P63" s="88"/>
      <c r="Q63" s="88"/>
      <c r="R63" s="88"/>
    </row>
    <row r="64" spans="3:18">
      <c r="C64" s="88"/>
      <c r="D64" s="88"/>
      <c r="E64" s="88"/>
      <c r="F64" s="88"/>
      <c r="G64" s="88"/>
      <c r="H64" s="88"/>
      <c r="I64" s="88"/>
      <c r="J64" s="88"/>
      <c r="K64" s="88"/>
      <c r="L64" s="88"/>
      <c r="M64" s="88"/>
      <c r="N64" s="88"/>
      <c r="O64" s="88"/>
      <c r="P64" s="88"/>
      <c r="Q64" s="88"/>
      <c r="R64" s="88"/>
    </row>
    <row r="65" spans="3:18">
      <c r="C65" s="88"/>
      <c r="D65" s="88"/>
      <c r="E65" s="88"/>
      <c r="F65" s="88"/>
      <c r="G65" s="88"/>
      <c r="H65" s="88"/>
      <c r="I65" s="88"/>
      <c r="J65" s="88"/>
      <c r="K65" s="88"/>
      <c r="L65" s="88"/>
      <c r="M65" s="88"/>
      <c r="N65" s="88"/>
      <c r="O65" s="88"/>
      <c r="P65" s="88"/>
      <c r="Q65" s="88"/>
      <c r="R65" s="88"/>
    </row>
    <row r="66" spans="3:18">
      <c r="C66" s="88"/>
      <c r="D66" s="88"/>
      <c r="E66" s="88"/>
      <c r="F66" s="88"/>
      <c r="G66" s="88"/>
      <c r="H66" s="88"/>
      <c r="I66" s="88"/>
      <c r="J66" s="88"/>
      <c r="K66" s="88"/>
      <c r="L66" s="88"/>
      <c r="M66" s="88"/>
      <c r="N66" s="88"/>
      <c r="O66" s="88"/>
      <c r="P66" s="88"/>
      <c r="Q66" s="88"/>
      <c r="R66" s="88"/>
    </row>
    <row r="67" spans="3:18">
      <c r="C67" s="88"/>
      <c r="D67" s="88"/>
      <c r="E67" s="88"/>
      <c r="F67" s="88"/>
      <c r="G67" s="88"/>
      <c r="H67" s="88"/>
      <c r="I67" s="88"/>
      <c r="J67" s="88"/>
      <c r="K67" s="88"/>
      <c r="L67" s="88"/>
      <c r="M67" s="88"/>
      <c r="N67" s="88"/>
      <c r="O67" s="88"/>
      <c r="P67" s="88"/>
      <c r="Q67" s="88"/>
      <c r="R67" s="88"/>
    </row>
    <row r="68" spans="3:18">
      <c r="C68" s="88"/>
      <c r="D68" s="88"/>
      <c r="E68" s="88"/>
      <c r="F68" s="88"/>
      <c r="G68" s="88"/>
      <c r="H68" s="88"/>
      <c r="I68" s="88"/>
      <c r="J68" s="88"/>
      <c r="K68" s="88"/>
      <c r="L68" s="88"/>
      <c r="M68" s="88"/>
      <c r="N68" s="88"/>
      <c r="O68" s="88"/>
      <c r="P68" s="88"/>
      <c r="Q68" s="88"/>
      <c r="R68" s="88"/>
    </row>
    <row r="69" spans="3:18">
      <c r="C69" s="88"/>
      <c r="D69" s="88"/>
      <c r="E69" s="88"/>
      <c r="F69" s="88"/>
      <c r="G69" s="88"/>
      <c r="H69" s="88"/>
      <c r="I69" s="88"/>
      <c r="J69" s="88"/>
      <c r="K69" s="88"/>
      <c r="L69" s="88"/>
      <c r="M69" s="88"/>
      <c r="N69" s="88"/>
      <c r="O69" s="88"/>
      <c r="P69" s="88"/>
      <c r="Q69" s="88"/>
      <c r="R69" s="88"/>
    </row>
    <row r="70" spans="3:18">
      <c r="C70" s="88"/>
      <c r="D70" s="88"/>
      <c r="E70" s="88"/>
      <c r="F70" s="88"/>
      <c r="G70" s="88"/>
      <c r="H70" s="88"/>
      <c r="I70" s="88"/>
      <c r="J70" s="88"/>
      <c r="K70" s="88"/>
      <c r="L70" s="88"/>
      <c r="M70" s="88"/>
      <c r="N70" s="88"/>
      <c r="O70" s="88"/>
      <c r="P70" s="88"/>
      <c r="Q70" s="88"/>
      <c r="R70" s="88"/>
    </row>
    <row r="71" spans="3:18">
      <c r="C71" s="88"/>
      <c r="D71" s="88"/>
      <c r="E71" s="88"/>
      <c r="F71" s="88"/>
      <c r="G71" s="88"/>
      <c r="H71" s="88"/>
      <c r="I71" s="88"/>
      <c r="J71" s="88"/>
      <c r="K71" s="88"/>
      <c r="L71" s="88"/>
      <c r="M71" s="88"/>
      <c r="N71" s="88"/>
      <c r="O71" s="88"/>
      <c r="P71" s="88"/>
      <c r="Q71" s="88"/>
      <c r="R71" s="88"/>
    </row>
    <row r="72" spans="3:18">
      <c r="C72" s="88"/>
      <c r="D72" s="88"/>
      <c r="E72" s="88"/>
      <c r="F72" s="88"/>
      <c r="G72" s="88"/>
      <c r="H72" s="88"/>
      <c r="I72" s="88"/>
      <c r="J72" s="88"/>
      <c r="K72" s="88"/>
      <c r="L72" s="88"/>
      <c r="M72" s="88"/>
      <c r="N72" s="88"/>
      <c r="O72" s="88"/>
      <c r="P72" s="88"/>
      <c r="Q72" s="88"/>
      <c r="R72" s="88"/>
    </row>
    <row r="73" spans="3:18">
      <c r="C73" s="88"/>
      <c r="D73" s="88"/>
      <c r="E73" s="88"/>
      <c r="F73" s="88"/>
      <c r="G73" s="88"/>
      <c r="H73" s="88"/>
      <c r="I73" s="88"/>
      <c r="J73" s="88"/>
      <c r="K73" s="88"/>
      <c r="L73" s="88"/>
      <c r="M73" s="88"/>
      <c r="N73" s="88"/>
      <c r="O73" s="88"/>
      <c r="P73" s="88"/>
      <c r="Q73" s="88"/>
      <c r="R73" s="88"/>
    </row>
    <row r="74" spans="3:18">
      <c r="C74" s="88"/>
      <c r="D74" s="88"/>
      <c r="E74" s="88"/>
      <c r="F74" s="88"/>
      <c r="G74" s="88"/>
      <c r="H74" s="88"/>
      <c r="I74" s="88"/>
      <c r="J74" s="88"/>
      <c r="K74" s="88"/>
      <c r="L74" s="88"/>
      <c r="M74" s="88"/>
      <c r="N74" s="88"/>
      <c r="O74" s="88"/>
      <c r="P74" s="88"/>
      <c r="Q74" s="88"/>
      <c r="R74" s="88"/>
    </row>
    <row r="75" spans="3:18">
      <c r="C75" s="88"/>
      <c r="D75" s="88"/>
      <c r="E75" s="88"/>
      <c r="F75" s="88"/>
      <c r="G75" s="88"/>
      <c r="H75" s="88"/>
      <c r="I75" s="88"/>
      <c r="J75" s="88"/>
      <c r="K75" s="88"/>
      <c r="L75" s="88"/>
      <c r="M75" s="88"/>
      <c r="N75" s="88"/>
      <c r="O75" s="88"/>
      <c r="P75" s="88"/>
      <c r="Q75" s="88"/>
      <c r="R75" s="88"/>
    </row>
    <row r="76" spans="3:18">
      <c r="C76" s="88"/>
      <c r="D76" s="88"/>
      <c r="E76" s="88"/>
      <c r="F76" s="88"/>
      <c r="G76" s="88"/>
      <c r="H76" s="88"/>
      <c r="I76" s="88"/>
      <c r="J76" s="88"/>
      <c r="K76" s="88"/>
      <c r="L76" s="88"/>
      <c r="M76" s="88"/>
      <c r="N76" s="88"/>
      <c r="O76" s="88"/>
      <c r="P76" s="88"/>
      <c r="Q76" s="88"/>
      <c r="R76" s="88"/>
    </row>
    <row r="77" spans="3:18">
      <c r="C77" s="88"/>
      <c r="D77" s="88"/>
      <c r="E77" s="88"/>
      <c r="F77" s="88"/>
      <c r="G77" s="88"/>
      <c r="H77" s="88"/>
      <c r="I77" s="88"/>
      <c r="J77" s="88"/>
      <c r="K77" s="88"/>
      <c r="L77" s="88"/>
      <c r="M77" s="88"/>
      <c r="N77" s="88"/>
      <c r="O77" s="88"/>
      <c r="P77" s="88"/>
      <c r="Q77" s="88"/>
      <c r="R77" s="88"/>
    </row>
    <row r="78" spans="3:18">
      <c r="C78" s="88"/>
      <c r="D78" s="88"/>
      <c r="E78" s="88"/>
      <c r="F78" s="88"/>
      <c r="G78" s="88"/>
      <c r="H78" s="88"/>
      <c r="I78" s="88"/>
      <c r="J78" s="88"/>
      <c r="K78" s="88"/>
      <c r="L78" s="88"/>
      <c r="M78" s="88"/>
      <c r="N78" s="88"/>
      <c r="O78" s="88"/>
      <c r="P78" s="88"/>
      <c r="Q78" s="88"/>
      <c r="R78" s="88"/>
    </row>
    <row r="79" spans="3:18">
      <c r="C79" s="88"/>
      <c r="D79" s="88"/>
      <c r="E79" s="88"/>
      <c r="F79" s="88"/>
      <c r="G79" s="88"/>
      <c r="H79" s="88"/>
      <c r="I79" s="88"/>
      <c r="J79" s="88"/>
      <c r="K79" s="88"/>
      <c r="L79" s="88"/>
      <c r="M79" s="88"/>
      <c r="N79" s="88"/>
      <c r="O79" s="88"/>
      <c r="P79" s="88"/>
      <c r="Q79" s="88"/>
      <c r="R79" s="88"/>
    </row>
    <row r="80" spans="3:18">
      <c r="C80" s="88"/>
      <c r="D80" s="88"/>
      <c r="E80" s="88"/>
      <c r="F80" s="88"/>
      <c r="G80" s="88"/>
      <c r="H80" s="88"/>
      <c r="I80" s="88"/>
      <c r="J80" s="88"/>
      <c r="K80" s="88"/>
      <c r="L80" s="88"/>
      <c r="M80" s="88"/>
      <c r="N80" s="88"/>
      <c r="O80" s="88"/>
      <c r="P80" s="88"/>
      <c r="Q80" s="88"/>
      <c r="R80" s="88"/>
    </row>
    <row r="81" spans="3:18">
      <c r="C81" s="88"/>
      <c r="D81" s="88"/>
      <c r="E81" s="88"/>
      <c r="F81" s="88"/>
      <c r="G81" s="88"/>
      <c r="H81" s="88"/>
      <c r="I81" s="88"/>
      <c r="J81" s="88"/>
      <c r="K81" s="88"/>
      <c r="L81" s="88"/>
      <c r="M81" s="88"/>
      <c r="N81" s="88"/>
      <c r="O81" s="88"/>
      <c r="P81" s="88"/>
      <c r="Q81" s="88"/>
      <c r="R81" s="88"/>
    </row>
    <row r="82" spans="3:18">
      <c r="C82" s="88"/>
      <c r="D82" s="88"/>
      <c r="E82" s="88"/>
      <c r="F82" s="88"/>
      <c r="G82" s="88"/>
      <c r="H82" s="88"/>
      <c r="I82" s="88"/>
      <c r="J82" s="88"/>
      <c r="K82" s="88"/>
      <c r="L82" s="88"/>
      <c r="M82" s="88"/>
      <c r="N82" s="88"/>
      <c r="O82" s="88"/>
      <c r="P82" s="88"/>
      <c r="Q82" s="88"/>
      <c r="R82" s="88"/>
    </row>
    <row r="83" spans="3:18">
      <c r="C83" s="88"/>
      <c r="D83" s="88"/>
      <c r="E83" s="88"/>
      <c r="F83" s="88"/>
      <c r="G83" s="88"/>
      <c r="H83" s="88"/>
      <c r="I83" s="88"/>
      <c r="J83" s="88"/>
      <c r="K83" s="88"/>
      <c r="L83" s="88"/>
      <c r="M83" s="88"/>
      <c r="N83" s="88"/>
      <c r="O83" s="88"/>
      <c r="P83" s="88"/>
      <c r="Q83" s="88"/>
      <c r="R83" s="88"/>
    </row>
    <row r="84" spans="3:18">
      <c r="C84" s="88"/>
      <c r="D84" s="88"/>
      <c r="E84" s="88"/>
      <c r="F84" s="88"/>
      <c r="G84" s="88"/>
      <c r="H84" s="88"/>
      <c r="I84" s="88"/>
      <c r="J84" s="88"/>
      <c r="K84" s="88"/>
      <c r="L84" s="88"/>
      <c r="M84" s="88"/>
      <c r="N84" s="88"/>
      <c r="O84" s="88"/>
      <c r="P84" s="88"/>
      <c r="Q84" s="88"/>
      <c r="R84" s="88"/>
    </row>
    <row r="85" spans="3:18">
      <c r="C85" s="88"/>
      <c r="D85" s="88"/>
      <c r="E85" s="88"/>
      <c r="F85" s="88"/>
      <c r="G85" s="88"/>
      <c r="H85" s="88"/>
      <c r="I85" s="88"/>
      <c r="J85" s="88"/>
      <c r="K85" s="88"/>
      <c r="L85" s="88"/>
      <c r="M85" s="88"/>
      <c r="N85" s="88"/>
      <c r="O85" s="88"/>
      <c r="P85" s="88"/>
      <c r="Q85" s="88"/>
      <c r="R85" s="88"/>
    </row>
    <row r="86" spans="3:18">
      <c r="C86" s="88"/>
      <c r="D86" s="88"/>
      <c r="E86" s="88"/>
      <c r="F86" s="88"/>
      <c r="G86" s="88"/>
      <c r="H86" s="88"/>
      <c r="I86" s="88"/>
      <c r="J86" s="88"/>
      <c r="K86" s="88"/>
      <c r="L86" s="88"/>
      <c r="M86" s="88"/>
      <c r="N86" s="88"/>
      <c r="O86" s="88"/>
      <c r="P86" s="88"/>
      <c r="Q86" s="88"/>
      <c r="R86" s="88"/>
    </row>
    <row r="87" spans="3:18">
      <c r="C87" s="88"/>
      <c r="D87" s="88"/>
      <c r="E87" s="88"/>
      <c r="F87" s="88"/>
      <c r="G87" s="88"/>
      <c r="H87" s="88"/>
      <c r="I87" s="88"/>
      <c r="J87" s="88"/>
      <c r="K87" s="88"/>
      <c r="L87" s="88"/>
      <c r="M87" s="88"/>
      <c r="N87" s="88"/>
      <c r="O87" s="88"/>
      <c r="P87" s="88"/>
      <c r="Q87" s="88"/>
      <c r="R87" s="88"/>
    </row>
    <row r="88" spans="3:18">
      <c r="C88" s="88"/>
      <c r="D88" s="88"/>
      <c r="E88" s="88"/>
      <c r="F88" s="88"/>
      <c r="G88" s="88"/>
      <c r="H88" s="88"/>
      <c r="I88" s="88"/>
      <c r="J88" s="88"/>
      <c r="K88" s="88"/>
      <c r="L88" s="88"/>
      <c r="M88" s="88"/>
      <c r="N88" s="88"/>
      <c r="O88" s="88"/>
      <c r="P88" s="88"/>
      <c r="Q88" s="88"/>
      <c r="R88" s="88"/>
    </row>
    <row r="89" spans="3:18">
      <c r="C89" s="88"/>
      <c r="D89" s="88"/>
      <c r="E89" s="88"/>
      <c r="F89" s="88"/>
      <c r="G89" s="88"/>
      <c r="H89" s="88"/>
      <c r="I89" s="88"/>
      <c r="J89" s="88"/>
      <c r="K89" s="88"/>
      <c r="L89" s="88"/>
      <c r="M89" s="88"/>
      <c r="N89" s="88"/>
      <c r="O89" s="88"/>
      <c r="P89" s="88"/>
      <c r="Q89" s="88"/>
      <c r="R89" s="88"/>
    </row>
    <row r="90" spans="3:18">
      <c r="C90" s="88"/>
      <c r="D90" s="88"/>
      <c r="E90" s="88"/>
      <c r="F90" s="88"/>
      <c r="G90" s="88"/>
      <c r="H90" s="88"/>
      <c r="I90" s="88"/>
      <c r="J90" s="88"/>
      <c r="K90" s="88"/>
      <c r="L90" s="88"/>
      <c r="M90" s="88"/>
      <c r="N90" s="88"/>
      <c r="O90" s="88"/>
      <c r="P90" s="88"/>
      <c r="Q90" s="88"/>
      <c r="R90" s="88"/>
    </row>
    <row r="91" spans="3:18">
      <c r="C91" s="88"/>
      <c r="D91" s="88"/>
      <c r="E91" s="88"/>
      <c r="F91" s="88"/>
      <c r="G91" s="88"/>
      <c r="H91" s="88"/>
      <c r="I91" s="88"/>
      <c r="J91" s="88"/>
      <c r="K91" s="88"/>
      <c r="L91" s="88"/>
      <c r="M91" s="88"/>
      <c r="N91" s="88"/>
      <c r="O91" s="88"/>
      <c r="P91" s="88"/>
      <c r="Q91" s="88"/>
      <c r="R91" s="88"/>
    </row>
    <row r="92" spans="3:18">
      <c r="C92" s="88"/>
      <c r="D92" s="88"/>
      <c r="E92" s="88"/>
      <c r="F92" s="88"/>
      <c r="G92" s="88"/>
      <c r="H92" s="88"/>
      <c r="I92" s="88"/>
      <c r="J92" s="88"/>
      <c r="K92" s="88"/>
      <c r="L92" s="88"/>
      <c r="M92" s="88"/>
      <c r="N92" s="88"/>
      <c r="O92" s="88"/>
      <c r="P92" s="88"/>
      <c r="Q92" s="88"/>
      <c r="R92" s="88"/>
    </row>
    <row r="93" spans="3:18">
      <c r="C93" s="88"/>
      <c r="D93" s="88"/>
      <c r="E93" s="88"/>
      <c r="F93" s="88"/>
      <c r="G93" s="88"/>
      <c r="H93" s="88"/>
      <c r="I93" s="88"/>
      <c r="J93" s="88"/>
      <c r="K93" s="88"/>
      <c r="L93" s="88"/>
      <c r="M93" s="88"/>
      <c r="N93" s="88"/>
      <c r="O93" s="88"/>
      <c r="P93" s="88"/>
      <c r="Q93" s="88"/>
      <c r="R93" s="88"/>
    </row>
    <row r="94" spans="3:18">
      <c r="C94" s="88"/>
      <c r="D94" s="88"/>
      <c r="E94" s="88"/>
      <c r="F94" s="88"/>
      <c r="G94" s="88"/>
      <c r="H94" s="88"/>
      <c r="I94" s="88"/>
      <c r="J94" s="88"/>
      <c r="K94" s="88"/>
      <c r="L94" s="88"/>
      <c r="M94" s="88"/>
      <c r="N94" s="88"/>
      <c r="O94" s="88"/>
      <c r="P94" s="88"/>
      <c r="Q94" s="88"/>
      <c r="R94" s="88"/>
    </row>
    <row r="95" spans="3:18">
      <c r="C95" s="88"/>
      <c r="D95" s="88"/>
      <c r="E95" s="88"/>
      <c r="F95" s="88"/>
      <c r="G95" s="88"/>
      <c r="H95" s="88"/>
      <c r="I95" s="88"/>
      <c r="J95" s="88"/>
      <c r="K95" s="88"/>
      <c r="L95" s="88"/>
      <c r="M95" s="88"/>
      <c r="N95" s="88"/>
      <c r="O95" s="88"/>
      <c r="P95" s="88"/>
      <c r="Q95" s="88"/>
      <c r="R95" s="88"/>
    </row>
    <row r="96" spans="3:18">
      <c r="C96" s="88"/>
      <c r="D96" s="88"/>
      <c r="E96" s="88"/>
      <c r="F96" s="88"/>
      <c r="G96" s="88"/>
      <c r="H96" s="88"/>
      <c r="I96" s="88"/>
      <c r="J96" s="88"/>
      <c r="K96" s="88"/>
      <c r="L96" s="88"/>
      <c r="M96" s="88"/>
      <c r="N96" s="88"/>
      <c r="O96" s="88"/>
      <c r="P96" s="88"/>
      <c r="Q96" s="88"/>
      <c r="R96" s="88"/>
    </row>
    <row r="97" spans="3:18">
      <c r="C97" s="88"/>
      <c r="D97" s="88"/>
      <c r="E97" s="88"/>
      <c r="F97" s="88"/>
      <c r="G97" s="88"/>
      <c r="H97" s="88"/>
      <c r="I97" s="88"/>
      <c r="J97" s="88"/>
      <c r="K97" s="88"/>
      <c r="L97" s="88"/>
      <c r="M97" s="88"/>
      <c r="N97" s="88"/>
      <c r="O97" s="88"/>
      <c r="P97" s="88"/>
      <c r="Q97" s="88"/>
      <c r="R97" s="88"/>
    </row>
    <row r="98" spans="3:18">
      <c r="C98" s="88"/>
      <c r="D98" s="88"/>
      <c r="E98" s="88"/>
      <c r="F98" s="88"/>
      <c r="G98" s="88"/>
      <c r="H98" s="88"/>
      <c r="I98" s="88"/>
      <c r="J98" s="88"/>
      <c r="K98" s="88"/>
      <c r="L98" s="88"/>
      <c r="M98" s="88"/>
      <c r="N98" s="88"/>
      <c r="O98" s="88"/>
      <c r="P98" s="88"/>
      <c r="Q98" s="88"/>
      <c r="R98" s="88"/>
    </row>
    <row r="99" spans="3:18">
      <c r="C99" s="88"/>
      <c r="D99" s="88"/>
      <c r="E99" s="88"/>
      <c r="F99" s="88"/>
      <c r="G99" s="88"/>
      <c r="H99" s="88"/>
      <c r="I99" s="88"/>
      <c r="J99" s="88"/>
      <c r="K99" s="88"/>
      <c r="L99" s="88"/>
      <c r="M99" s="88"/>
      <c r="N99" s="88"/>
      <c r="O99" s="88"/>
      <c r="P99" s="88"/>
      <c r="Q99" s="88"/>
      <c r="R99" s="88"/>
    </row>
    <row r="100" spans="3:18">
      <c r="C100" s="88"/>
      <c r="D100" s="88"/>
      <c r="E100" s="88"/>
      <c r="F100" s="88"/>
      <c r="G100" s="88"/>
      <c r="H100" s="88"/>
      <c r="I100" s="88"/>
      <c r="J100" s="88"/>
      <c r="K100" s="88"/>
      <c r="L100" s="88"/>
      <c r="M100" s="88"/>
      <c r="N100" s="88"/>
      <c r="O100" s="88"/>
      <c r="P100" s="88"/>
      <c r="Q100" s="88"/>
      <c r="R100" s="88"/>
    </row>
    <row r="101" spans="3:18">
      <c r="C101" s="88"/>
      <c r="D101" s="88"/>
      <c r="E101" s="88"/>
      <c r="F101" s="88"/>
      <c r="G101" s="88"/>
      <c r="H101" s="88"/>
      <c r="I101" s="88"/>
      <c r="J101" s="88"/>
      <c r="K101" s="88"/>
      <c r="L101" s="88"/>
      <c r="M101" s="88"/>
      <c r="N101" s="88"/>
      <c r="O101" s="88"/>
      <c r="P101" s="88"/>
      <c r="Q101" s="88"/>
      <c r="R101" s="88"/>
    </row>
    <row r="102" spans="3:18">
      <c r="C102" s="88"/>
      <c r="D102" s="88"/>
      <c r="E102" s="88"/>
      <c r="F102" s="88"/>
      <c r="G102" s="88"/>
      <c r="H102" s="88"/>
      <c r="I102" s="88"/>
      <c r="J102" s="88"/>
      <c r="K102" s="88"/>
      <c r="L102" s="88"/>
      <c r="M102" s="88"/>
      <c r="N102" s="88"/>
      <c r="O102" s="88"/>
      <c r="P102" s="88"/>
      <c r="Q102" s="88"/>
      <c r="R102" s="88"/>
    </row>
    <row r="103" spans="3:18">
      <c r="C103" s="88"/>
      <c r="D103" s="88"/>
      <c r="E103" s="88"/>
      <c r="F103" s="88"/>
      <c r="G103" s="88"/>
      <c r="H103" s="88"/>
      <c r="I103" s="88"/>
      <c r="J103" s="88"/>
      <c r="K103" s="88"/>
      <c r="L103" s="88"/>
      <c r="M103" s="88"/>
      <c r="N103" s="88"/>
      <c r="O103" s="88"/>
      <c r="P103" s="88"/>
      <c r="Q103" s="88"/>
      <c r="R103" s="88"/>
    </row>
    <row r="104" spans="3:18">
      <c r="C104" s="88"/>
      <c r="D104" s="88"/>
      <c r="E104" s="88"/>
      <c r="F104" s="88"/>
      <c r="G104" s="88"/>
      <c r="H104" s="88"/>
      <c r="I104" s="88"/>
      <c r="J104" s="88"/>
      <c r="K104" s="88"/>
      <c r="L104" s="88"/>
      <c r="M104" s="88"/>
      <c r="N104" s="88"/>
      <c r="O104" s="88"/>
      <c r="P104" s="88"/>
      <c r="Q104" s="88"/>
      <c r="R104" s="88"/>
    </row>
    <row r="105" spans="3:18">
      <c r="C105" s="88"/>
      <c r="D105" s="88"/>
      <c r="E105" s="88"/>
      <c r="F105" s="88"/>
      <c r="G105" s="88"/>
      <c r="H105" s="88"/>
      <c r="I105" s="88"/>
      <c r="J105" s="88"/>
      <c r="K105" s="88"/>
      <c r="L105" s="88"/>
      <c r="M105" s="88"/>
      <c r="N105" s="88"/>
      <c r="O105" s="88"/>
      <c r="P105" s="88"/>
      <c r="Q105" s="88"/>
      <c r="R105" s="88"/>
    </row>
    <row r="106" spans="3:18">
      <c r="C106" s="88"/>
      <c r="D106" s="88"/>
      <c r="E106" s="88"/>
      <c r="F106" s="88"/>
      <c r="G106" s="88"/>
      <c r="H106" s="88"/>
      <c r="I106" s="88"/>
      <c r="J106" s="88"/>
      <c r="K106" s="88"/>
      <c r="L106" s="88"/>
      <c r="M106" s="88"/>
      <c r="N106" s="88"/>
      <c r="O106" s="88"/>
      <c r="P106" s="88"/>
      <c r="Q106" s="88"/>
      <c r="R106" s="88"/>
    </row>
    <row r="107" spans="3:18">
      <c r="C107" s="88"/>
      <c r="D107" s="88"/>
      <c r="E107" s="88"/>
      <c r="F107" s="88"/>
      <c r="G107" s="88"/>
      <c r="H107" s="88"/>
      <c r="I107" s="88"/>
      <c r="J107" s="88"/>
      <c r="K107" s="88"/>
      <c r="L107" s="88"/>
      <c r="M107" s="88"/>
      <c r="N107" s="88"/>
      <c r="O107" s="88"/>
      <c r="P107" s="88"/>
      <c r="Q107" s="88"/>
      <c r="R107" s="88"/>
    </row>
    <row r="108" spans="3:18">
      <c r="C108" s="88"/>
      <c r="D108" s="88"/>
      <c r="E108" s="88"/>
      <c r="F108" s="88"/>
      <c r="G108" s="88"/>
      <c r="H108" s="88"/>
      <c r="I108" s="88"/>
      <c r="J108" s="88"/>
      <c r="K108" s="88"/>
      <c r="L108" s="88"/>
      <c r="M108" s="88"/>
      <c r="N108" s="88"/>
      <c r="O108" s="88"/>
      <c r="P108" s="88"/>
      <c r="Q108" s="88"/>
      <c r="R108" s="88"/>
    </row>
    <row r="109" spans="3:18">
      <c r="C109" s="88"/>
      <c r="D109" s="88"/>
      <c r="E109" s="88"/>
      <c r="F109" s="88"/>
      <c r="G109" s="88"/>
      <c r="H109" s="88"/>
      <c r="I109" s="88"/>
      <c r="J109" s="88"/>
      <c r="K109" s="88"/>
      <c r="L109" s="88"/>
      <c r="M109" s="88"/>
      <c r="N109" s="88"/>
      <c r="O109" s="88"/>
      <c r="P109" s="88"/>
      <c r="Q109" s="88"/>
      <c r="R109" s="88"/>
    </row>
    <row r="110" spans="3:18">
      <c r="C110" s="88"/>
      <c r="D110" s="88"/>
      <c r="E110" s="88"/>
      <c r="F110" s="88"/>
      <c r="G110" s="88"/>
      <c r="H110" s="88"/>
      <c r="I110" s="88"/>
      <c r="J110" s="88"/>
      <c r="K110" s="88"/>
      <c r="L110" s="88"/>
      <c r="M110" s="88"/>
      <c r="N110" s="88"/>
      <c r="O110" s="88"/>
      <c r="P110" s="88"/>
      <c r="Q110" s="88"/>
      <c r="R110" s="88"/>
    </row>
    <row r="111" spans="3:18">
      <c r="C111" s="88"/>
      <c r="D111" s="88"/>
      <c r="E111" s="88"/>
      <c r="F111" s="88"/>
      <c r="G111" s="88"/>
      <c r="H111" s="88"/>
      <c r="I111" s="88"/>
      <c r="J111" s="88"/>
      <c r="K111" s="88"/>
      <c r="L111" s="88"/>
      <c r="M111" s="88"/>
      <c r="N111" s="88"/>
      <c r="O111" s="88"/>
      <c r="P111" s="88"/>
      <c r="Q111" s="88"/>
      <c r="R111" s="88"/>
    </row>
    <row r="112" spans="3:18">
      <c r="C112" s="88"/>
      <c r="D112" s="88"/>
      <c r="E112" s="88"/>
      <c r="F112" s="88"/>
      <c r="G112" s="88"/>
      <c r="H112" s="88"/>
      <c r="I112" s="88"/>
      <c r="J112" s="88"/>
      <c r="K112" s="88"/>
      <c r="L112" s="88"/>
      <c r="M112" s="88"/>
      <c r="N112" s="88"/>
      <c r="O112" s="88"/>
      <c r="P112" s="88"/>
      <c r="Q112" s="88"/>
      <c r="R112" s="88"/>
    </row>
    <row r="113" spans="3:18">
      <c r="C113" s="88"/>
      <c r="D113" s="88"/>
      <c r="E113" s="88"/>
      <c r="F113" s="88"/>
      <c r="G113" s="88"/>
      <c r="H113" s="88"/>
      <c r="I113" s="88"/>
      <c r="J113" s="88"/>
      <c r="K113" s="88"/>
      <c r="L113" s="88"/>
      <c r="M113" s="88"/>
      <c r="N113" s="88"/>
      <c r="O113" s="88"/>
      <c r="P113" s="88"/>
      <c r="Q113" s="88"/>
      <c r="R113" s="88"/>
    </row>
    <row r="114" spans="3:18">
      <c r="C114" s="88"/>
      <c r="D114" s="88"/>
      <c r="E114" s="88"/>
      <c r="F114" s="88"/>
      <c r="G114" s="88"/>
      <c r="H114" s="88"/>
      <c r="I114" s="88"/>
      <c r="J114" s="88"/>
      <c r="K114" s="88"/>
      <c r="L114" s="88"/>
      <c r="M114" s="88"/>
      <c r="N114" s="88"/>
      <c r="O114" s="88"/>
      <c r="P114" s="88"/>
      <c r="Q114" s="88"/>
      <c r="R114" s="88"/>
    </row>
    <row r="115" spans="3:18">
      <c r="C115" s="88"/>
      <c r="D115" s="88"/>
      <c r="E115" s="88"/>
      <c r="F115" s="88"/>
      <c r="G115" s="88"/>
      <c r="H115" s="88"/>
      <c r="I115" s="88"/>
      <c r="J115" s="88"/>
      <c r="K115" s="88"/>
      <c r="L115" s="88"/>
      <c r="M115" s="88"/>
      <c r="N115" s="88"/>
      <c r="O115" s="88"/>
      <c r="P115" s="88"/>
      <c r="Q115" s="88"/>
      <c r="R115" s="88"/>
    </row>
    <row r="116" spans="3:18">
      <c r="C116" s="88"/>
      <c r="D116" s="88"/>
      <c r="E116" s="88"/>
      <c r="F116" s="88"/>
      <c r="G116" s="88"/>
      <c r="H116" s="88"/>
      <c r="I116" s="88"/>
      <c r="J116" s="88"/>
      <c r="K116" s="88"/>
      <c r="L116" s="88"/>
      <c r="M116" s="88"/>
      <c r="N116" s="88"/>
      <c r="O116" s="88"/>
      <c r="P116" s="88"/>
      <c r="Q116" s="88"/>
      <c r="R116" s="88"/>
    </row>
    <row r="117" spans="3:18">
      <c r="C117" s="88"/>
      <c r="D117" s="88"/>
      <c r="E117" s="88"/>
      <c r="F117" s="88"/>
      <c r="G117" s="88"/>
      <c r="H117" s="88"/>
      <c r="I117" s="88"/>
      <c r="J117" s="88"/>
      <c r="K117" s="88"/>
      <c r="L117" s="88"/>
      <c r="M117" s="88"/>
      <c r="N117" s="88"/>
      <c r="O117" s="88"/>
      <c r="P117" s="88"/>
      <c r="Q117" s="88"/>
      <c r="R117" s="88"/>
    </row>
    <row r="118" spans="3:18">
      <c r="C118" s="88"/>
      <c r="D118" s="88"/>
      <c r="E118" s="88"/>
      <c r="F118" s="88"/>
      <c r="G118" s="88"/>
      <c r="H118" s="88"/>
      <c r="I118" s="88"/>
      <c r="J118" s="88"/>
      <c r="K118" s="88"/>
      <c r="L118" s="88"/>
      <c r="M118" s="88"/>
      <c r="N118" s="88"/>
      <c r="O118" s="88"/>
      <c r="P118" s="88"/>
      <c r="Q118" s="88"/>
      <c r="R118" s="88"/>
    </row>
    <row r="119" spans="3:18">
      <c r="C119" s="88"/>
      <c r="D119" s="88"/>
      <c r="E119" s="88"/>
      <c r="F119" s="88"/>
      <c r="G119" s="88"/>
      <c r="H119" s="88"/>
      <c r="I119" s="88"/>
      <c r="J119" s="88"/>
      <c r="K119" s="88"/>
      <c r="L119" s="88"/>
      <c r="M119" s="88"/>
      <c r="N119" s="88"/>
      <c r="O119" s="88"/>
      <c r="P119" s="88"/>
      <c r="Q119" s="88"/>
      <c r="R119" s="88"/>
    </row>
    <row r="120" spans="3:18">
      <c r="C120" s="88"/>
      <c r="D120" s="88"/>
      <c r="E120" s="88"/>
      <c r="F120" s="88"/>
      <c r="G120" s="88"/>
      <c r="H120" s="88"/>
      <c r="I120" s="88"/>
      <c r="J120" s="88"/>
      <c r="K120" s="88"/>
      <c r="L120" s="88"/>
      <c r="M120" s="88"/>
      <c r="N120" s="88"/>
      <c r="O120" s="88"/>
      <c r="P120" s="88"/>
      <c r="Q120" s="88"/>
      <c r="R120" s="88"/>
    </row>
    <row r="121" spans="3:18">
      <c r="C121" s="88"/>
      <c r="D121" s="88"/>
      <c r="E121" s="88"/>
      <c r="F121" s="88"/>
      <c r="G121" s="88"/>
      <c r="H121" s="88"/>
      <c r="I121" s="88"/>
      <c r="J121" s="88"/>
      <c r="K121" s="88"/>
      <c r="L121" s="88"/>
      <c r="M121" s="88"/>
      <c r="N121" s="88"/>
      <c r="O121" s="88"/>
      <c r="P121" s="88"/>
      <c r="Q121" s="88"/>
      <c r="R121" s="88"/>
    </row>
    <row r="122" spans="3:18">
      <c r="C122" s="88"/>
      <c r="D122" s="88"/>
      <c r="E122" s="88"/>
      <c r="F122" s="88"/>
      <c r="G122" s="88"/>
      <c r="H122" s="88"/>
      <c r="I122" s="88"/>
      <c r="J122" s="88"/>
      <c r="K122" s="88"/>
      <c r="L122" s="88"/>
      <c r="M122" s="88"/>
      <c r="N122" s="88"/>
      <c r="O122" s="88"/>
      <c r="P122" s="88"/>
      <c r="Q122" s="88"/>
      <c r="R122" s="88"/>
    </row>
    <row r="123" spans="3:18">
      <c r="C123" s="88"/>
      <c r="D123" s="88"/>
      <c r="E123" s="88"/>
      <c r="F123" s="88"/>
      <c r="G123" s="88"/>
      <c r="H123" s="88"/>
      <c r="I123" s="88"/>
      <c r="J123" s="88"/>
      <c r="K123" s="88"/>
      <c r="L123" s="88"/>
      <c r="M123" s="88"/>
      <c r="N123" s="88"/>
      <c r="O123" s="88"/>
      <c r="P123" s="88"/>
      <c r="Q123" s="88"/>
      <c r="R123" s="88"/>
    </row>
    <row r="124" spans="3:18">
      <c r="C124" s="88"/>
      <c r="D124" s="88"/>
      <c r="E124" s="88"/>
      <c r="F124" s="88"/>
      <c r="G124" s="88"/>
      <c r="H124" s="88"/>
      <c r="I124" s="88"/>
      <c r="J124" s="88"/>
      <c r="K124" s="88"/>
      <c r="L124" s="88"/>
      <c r="M124" s="88"/>
      <c r="N124" s="88"/>
      <c r="O124" s="88"/>
      <c r="P124" s="88"/>
      <c r="Q124" s="88"/>
      <c r="R124" s="88"/>
    </row>
    <row r="125" spans="3:18">
      <c r="C125" s="88"/>
      <c r="D125" s="88"/>
      <c r="E125" s="88"/>
      <c r="F125" s="88"/>
      <c r="G125" s="88"/>
      <c r="H125" s="88"/>
      <c r="I125" s="88"/>
      <c r="J125" s="88"/>
      <c r="K125" s="88"/>
      <c r="L125" s="88"/>
      <c r="M125" s="88"/>
      <c r="N125" s="88"/>
      <c r="O125" s="88"/>
      <c r="P125" s="88"/>
      <c r="Q125" s="88"/>
      <c r="R125" s="88"/>
    </row>
    <row r="126" spans="3:18">
      <c r="C126" s="88"/>
      <c r="D126" s="88"/>
      <c r="E126" s="88"/>
      <c r="F126" s="88"/>
      <c r="G126" s="88"/>
      <c r="H126" s="88"/>
      <c r="I126" s="88"/>
      <c r="J126" s="88"/>
      <c r="K126" s="88"/>
      <c r="L126" s="88"/>
      <c r="M126" s="88"/>
      <c r="N126" s="88"/>
      <c r="O126" s="88"/>
      <c r="P126" s="88"/>
      <c r="Q126" s="88"/>
      <c r="R126" s="88"/>
    </row>
    <row r="127" spans="3:18">
      <c r="C127" s="88"/>
      <c r="D127" s="88"/>
      <c r="E127" s="88"/>
      <c r="F127" s="88"/>
      <c r="G127" s="88"/>
      <c r="H127" s="88"/>
      <c r="I127" s="88"/>
      <c r="J127" s="88"/>
      <c r="K127" s="88"/>
      <c r="L127" s="88"/>
      <c r="M127" s="88"/>
      <c r="N127" s="88"/>
      <c r="O127" s="88"/>
      <c r="P127" s="88"/>
      <c r="Q127" s="88"/>
      <c r="R127" s="88"/>
    </row>
    <row r="128" spans="3:18">
      <c r="C128" s="88"/>
      <c r="D128" s="88"/>
      <c r="E128" s="88"/>
      <c r="F128" s="88"/>
      <c r="G128" s="88"/>
      <c r="H128" s="88"/>
      <c r="I128" s="88"/>
      <c r="J128" s="88"/>
      <c r="K128" s="88"/>
      <c r="L128" s="88"/>
      <c r="M128" s="88"/>
      <c r="N128" s="88"/>
      <c r="O128" s="88"/>
      <c r="P128" s="88"/>
      <c r="Q128" s="88"/>
      <c r="R128" s="88"/>
    </row>
    <row r="129" spans="3:18">
      <c r="C129" s="88"/>
      <c r="D129" s="88"/>
      <c r="E129" s="88"/>
      <c r="F129" s="88"/>
      <c r="G129" s="88"/>
      <c r="H129" s="88"/>
      <c r="I129" s="88"/>
      <c r="J129" s="88"/>
      <c r="K129" s="88"/>
      <c r="L129" s="88"/>
      <c r="M129" s="88"/>
      <c r="N129" s="88"/>
      <c r="O129" s="88"/>
      <c r="P129" s="88"/>
      <c r="Q129" s="88"/>
      <c r="R129" s="88"/>
    </row>
    <row r="130" spans="3:18">
      <c r="C130" s="88"/>
      <c r="D130" s="88"/>
      <c r="E130" s="88"/>
      <c r="F130" s="88"/>
      <c r="G130" s="88"/>
      <c r="H130" s="88"/>
      <c r="I130" s="88"/>
      <c r="J130" s="88"/>
      <c r="K130" s="88"/>
      <c r="L130" s="88"/>
      <c r="M130" s="88"/>
      <c r="N130" s="88"/>
      <c r="O130" s="88"/>
      <c r="P130" s="88"/>
      <c r="Q130" s="88"/>
      <c r="R130" s="88"/>
    </row>
    <row r="131" spans="3:18">
      <c r="C131" s="88"/>
      <c r="D131" s="88"/>
      <c r="E131" s="88"/>
      <c r="F131" s="88"/>
      <c r="G131" s="88"/>
      <c r="H131" s="88"/>
      <c r="I131" s="88"/>
      <c r="J131" s="88"/>
      <c r="K131" s="88"/>
      <c r="L131" s="88"/>
      <c r="M131" s="88"/>
      <c r="N131" s="88"/>
      <c r="O131" s="88"/>
      <c r="P131" s="88"/>
      <c r="Q131" s="88"/>
      <c r="R131" s="88"/>
    </row>
    <row r="132" spans="3:18">
      <c r="C132" s="88"/>
      <c r="D132" s="88"/>
      <c r="E132" s="88"/>
      <c r="F132" s="88"/>
      <c r="G132" s="88"/>
      <c r="H132" s="88"/>
      <c r="I132" s="88"/>
      <c r="J132" s="88"/>
      <c r="K132" s="88"/>
      <c r="L132" s="88"/>
      <c r="M132" s="88"/>
      <c r="N132" s="88"/>
      <c r="O132" s="88"/>
      <c r="P132" s="88"/>
      <c r="Q132" s="88"/>
      <c r="R132" s="88"/>
    </row>
    <row r="133" spans="3:18">
      <c r="C133" s="88"/>
      <c r="D133" s="88"/>
      <c r="E133" s="88"/>
      <c r="F133" s="88"/>
      <c r="G133" s="88"/>
      <c r="H133" s="88"/>
      <c r="I133" s="88"/>
      <c r="J133" s="88"/>
      <c r="K133" s="88"/>
      <c r="L133" s="88"/>
      <c r="M133" s="88"/>
      <c r="N133" s="88"/>
      <c r="O133" s="88"/>
      <c r="P133" s="88"/>
      <c r="Q133" s="88"/>
      <c r="R133" s="88"/>
    </row>
    <row r="134" spans="3:18">
      <c r="C134" s="88"/>
      <c r="D134" s="88"/>
      <c r="E134" s="88"/>
      <c r="F134" s="88"/>
      <c r="G134" s="88"/>
      <c r="H134" s="88"/>
      <c r="I134" s="88"/>
      <c r="J134" s="88"/>
      <c r="K134" s="88"/>
      <c r="L134" s="88"/>
      <c r="M134" s="88"/>
      <c r="N134" s="88"/>
      <c r="O134" s="88"/>
      <c r="P134" s="88"/>
      <c r="Q134" s="88"/>
      <c r="R134" s="88"/>
    </row>
    <row r="135" spans="3:18">
      <c r="C135" s="88"/>
      <c r="D135" s="88"/>
      <c r="E135" s="88"/>
      <c r="F135" s="88"/>
      <c r="G135" s="88"/>
      <c r="H135" s="88"/>
      <c r="I135" s="88"/>
      <c r="J135" s="88"/>
      <c r="K135" s="88"/>
      <c r="L135" s="88"/>
      <c r="M135" s="88"/>
      <c r="N135" s="88"/>
      <c r="O135" s="88"/>
      <c r="P135" s="88"/>
      <c r="Q135" s="88"/>
      <c r="R135" s="88"/>
    </row>
    <row r="136" spans="3:18">
      <c r="C136" s="88"/>
      <c r="D136" s="88"/>
      <c r="E136" s="88"/>
      <c r="F136" s="88"/>
      <c r="G136" s="88"/>
      <c r="H136" s="88"/>
      <c r="I136" s="88"/>
      <c r="J136" s="88"/>
      <c r="K136" s="88"/>
      <c r="L136" s="88"/>
      <c r="M136" s="88"/>
      <c r="N136" s="88"/>
      <c r="O136" s="88"/>
      <c r="P136" s="88"/>
      <c r="Q136" s="88"/>
      <c r="R136" s="88"/>
    </row>
    <row r="137" spans="3:18">
      <c r="C137" s="88"/>
      <c r="D137" s="88"/>
      <c r="E137" s="88"/>
      <c r="F137" s="88"/>
      <c r="G137" s="88"/>
      <c r="H137" s="88"/>
      <c r="I137" s="88"/>
      <c r="J137" s="88"/>
      <c r="K137" s="88"/>
      <c r="L137" s="88"/>
      <c r="M137" s="88"/>
      <c r="N137" s="88"/>
      <c r="O137" s="88"/>
      <c r="P137" s="88"/>
      <c r="Q137" s="88"/>
      <c r="R137" s="88"/>
    </row>
    <row r="138" spans="3:18">
      <c r="C138" s="88"/>
      <c r="D138" s="88"/>
      <c r="E138" s="88"/>
      <c r="F138" s="88"/>
      <c r="G138" s="88"/>
      <c r="H138" s="88"/>
      <c r="I138" s="88"/>
      <c r="J138" s="88"/>
      <c r="K138" s="88"/>
      <c r="L138" s="88"/>
      <c r="M138" s="88"/>
      <c r="N138" s="88"/>
      <c r="O138" s="88"/>
      <c r="P138" s="88"/>
      <c r="Q138" s="88"/>
      <c r="R138" s="88"/>
    </row>
    <row r="139" spans="3:18">
      <c r="C139" s="88"/>
      <c r="D139" s="88"/>
      <c r="E139" s="88"/>
      <c r="F139" s="88"/>
      <c r="G139" s="88"/>
      <c r="H139" s="88"/>
      <c r="I139" s="88"/>
      <c r="J139" s="88"/>
      <c r="K139" s="88"/>
      <c r="L139" s="88"/>
      <c r="M139" s="88"/>
      <c r="N139" s="88"/>
      <c r="O139" s="88"/>
      <c r="P139" s="88"/>
      <c r="Q139" s="88"/>
      <c r="R139" s="88"/>
    </row>
    <row r="140" spans="3:18">
      <c r="C140" s="88"/>
      <c r="D140" s="88"/>
      <c r="E140" s="88"/>
      <c r="F140" s="88"/>
      <c r="G140" s="88"/>
      <c r="H140" s="88"/>
      <c r="I140" s="88"/>
      <c r="J140" s="88"/>
      <c r="K140" s="88"/>
      <c r="L140" s="88"/>
      <c r="M140" s="88"/>
      <c r="N140" s="88"/>
      <c r="O140" s="88"/>
      <c r="P140" s="88"/>
      <c r="Q140" s="88"/>
      <c r="R140" s="88"/>
    </row>
    <row r="141" spans="3:18">
      <c r="C141" s="88"/>
      <c r="D141" s="88"/>
      <c r="E141" s="88"/>
      <c r="F141" s="88"/>
      <c r="G141" s="88"/>
      <c r="H141" s="88"/>
      <c r="I141" s="88"/>
      <c r="J141" s="88"/>
      <c r="K141" s="88"/>
      <c r="L141" s="88"/>
      <c r="M141" s="88"/>
      <c r="N141" s="88"/>
      <c r="O141" s="88"/>
      <c r="P141" s="88"/>
      <c r="Q141" s="88"/>
      <c r="R141" s="88"/>
    </row>
    <row r="142" spans="3:18">
      <c r="C142" s="88"/>
      <c r="D142" s="88"/>
      <c r="E142" s="88"/>
      <c r="F142" s="88"/>
      <c r="G142" s="88"/>
      <c r="H142" s="88"/>
      <c r="I142" s="88"/>
      <c r="J142" s="88"/>
      <c r="K142" s="88"/>
      <c r="L142" s="88"/>
      <c r="M142" s="88"/>
      <c r="N142" s="88"/>
      <c r="O142" s="88"/>
      <c r="P142" s="88"/>
      <c r="Q142" s="88"/>
      <c r="R142" s="88"/>
    </row>
    <row r="143" spans="3:18">
      <c r="C143" s="88"/>
      <c r="D143" s="88"/>
      <c r="E143" s="88"/>
      <c r="F143" s="88"/>
      <c r="G143" s="88"/>
      <c r="H143" s="88"/>
      <c r="I143" s="88"/>
      <c r="J143" s="88"/>
      <c r="K143" s="88"/>
      <c r="L143" s="88"/>
      <c r="M143" s="88"/>
      <c r="N143" s="88"/>
      <c r="O143" s="88"/>
      <c r="P143" s="88"/>
      <c r="Q143" s="88"/>
      <c r="R143" s="88"/>
    </row>
    <row r="144" spans="3:18">
      <c r="C144" s="88"/>
      <c r="D144" s="88"/>
      <c r="E144" s="88"/>
      <c r="F144" s="88"/>
      <c r="G144" s="88"/>
      <c r="H144" s="88"/>
      <c r="I144" s="88"/>
      <c r="J144" s="88"/>
      <c r="K144" s="88"/>
      <c r="L144" s="88"/>
      <c r="M144" s="88"/>
      <c r="N144" s="88"/>
      <c r="O144" s="88"/>
      <c r="P144" s="88"/>
      <c r="Q144" s="88"/>
      <c r="R144" s="88"/>
    </row>
    <row r="145" spans="3:18">
      <c r="C145" s="88"/>
      <c r="D145" s="88"/>
      <c r="E145" s="88"/>
      <c r="F145" s="88"/>
      <c r="G145" s="88"/>
      <c r="H145" s="88"/>
      <c r="I145" s="88"/>
      <c r="J145" s="88"/>
      <c r="K145" s="88"/>
      <c r="L145" s="88"/>
      <c r="M145" s="88"/>
      <c r="N145" s="88"/>
      <c r="O145" s="88"/>
      <c r="P145" s="88"/>
      <c r="Q145" s="88"/>
      <c r="R145" s="88"/>
    </row>
    <row r="146" spans="3:18">
      <c r="C146" s="88"/>
      <c r="D146" s="88"/>
      <c r="E146" s="88"/>
      <c r="F146" s="88"/>
      <c r="G146" s="88"/>
      <c r="H146" s="88"/>
      <c r="I146" s="88"/>
      <c r="J146" s="88"/>
      <c r="K146" s="88"/>
      <c r="L146" s="88"/>
      <c r="M146" s="88"/>
      <c r="N146" s="88"/>
      <c r="O146" s="88"/>
      <c r="P146" s="88"/>
      <c r="Q146" s="88"/>
      <c r="R146" s="88"/>
    </row>
    <row r="147" spans="3:18">
      <c r="C147" s="88"/>
      <c r="D147" s="88"/>
      <c r="E147" s="88"/>
      <c r="F147" s="88"/>
      <c r="G147" s="88"/>
      <c r="H147" s="88"/>
      <c r="I147" s="88"/>
      <c r="J147" s="88"/>
      <c r="K147" s="88"/>
      <c r="L147" s="88"/>
      <c r="M147" s="88"/>
      <c r="N147" s="88"/>
      <c r="O147" s="88"/>
      <c r="P147" s="88"/>
      <c r="Q147" s="88"/>
      <c r="R147" s="88"/>
    </row>
    <row r="148" spans="3:18">
      <c r="C148" s="88"/>
      <c r="D148" s="88"/>
      <c r="E148" s="88"/>
      <c r="F148" s="88"/>
      <c r="G148" s="88"/>
      <c r="H148" s="88"/>
      <c r="I148" s="88"/>
      <c r="J148" s="88"/>
      <c r="K148" s="88"/>
      <c r="L148" s="88"/>
      <c r="M148" s="88"/>
      <c r="N148" s="88"/>
      <c r="O148" s="88"/>
      <c r="P148" s="88"/>
      <c r="Q148" s="88"/>
      <c r="R148" s="88"/>
    </row>
    <row r="149" spans="3:18">
      <c r="C149" s="88"/>
      <c r="D149" s="88"/>
      <c r="E149" s="88"/>
      <c r="F149" s="88"/>
      <c r="G149" s="88"/>
      <c r="H149" s="88"/>
      <c r="I149" s="88"/>
      <c r="J149" s="88"/>
      <c r="K149" s="88"/>
      <c r="L149" s="88"/>
      <c r="M149" s="88"/>
      <c r="N149" s="88"/>
      <c r="O149" s="88"/>
      <c r="P149" s="88"/>
      <c r="Q149" s="88"/>
      <c r="R149" s="88"/>
    </row>
    <row r="150" spans="3:18">
      <c r="C150" s="88"/>
      <c r="D150" s="88"/>
      <c r="E150" s="88"/>
      <c r="F150" s="88"/>
      <c r="G150" s="88"/>
      <c r="H150" s="88"/>
      <c r="I150" s="88"/>
      <c r="J150" s="88"/>
      <c r="K150" s="88"/>
      <c r="L150" s="88"/>
      <c r="M150" s="88"/>
      <c r="N150" s="88"/>
      <c r="O150" s="88"/>
      <c r="P150" s="88"/>
      <c r="Q150" s="88"/>
      <c r="R150" s="88"/>
    </row>
    <row r="151" spans="3:18">
      <c r="C151" s="88"/>
      <c r="D151" s="88"/>
      <c r="E151" s="88"/>
      <c r="F151" s="88"/>
      <c r="G151" s="88"/>
      <c r="H151" s="88"/>
      <c r="I151" s="88"/>
      <c r="J151" s="88"/>
      <c r="K151" s="88"/>
      <c r="L151" s="88"/>
      <c r="M151" s="88"/>
      <c r="N151" s="88"/>
      <c r="O151" s="88"/>
      <c r="P151" s="88"/>
      <c r="Q151" s="88"/>
      <c r="R151" s="88"/>
    </row>
    <row r="152" spans="3:18">
      <c r="C152" s="88"/>
      <c r="D152" s="88"/>
      <c r="E152" s="88"/>
      <c r="F152" s="88"/>
      <c r="G152" s="88"/>
      <c r="H152" s="88"/>
      <c r="I152" s="88"/>
      <c r="J152" s="88"/>
      <c r="K152" s="88"/>
      <c r="L152" s="88"/>
      <c r="M152" s="88"/>
      <c r="N152" s="88"/>
      <c r="O152" s="88"/>
      <c r="P152" s="88"/>
      <c r="Q152" s="88"/>
      <c r="R152" s="88"/>
    </row>
    <row r="153" spans="3:18">
      <c r="C153" s="88"/>
      <c r="D153" s="88"/>
      <c r="E153" s="88"/>
      <c r="F153" s="88"/>
      <c r="G153" s="88"/>
      <c r="H153" s="88"/>
      <c r="I153" s="88"/>
      <c r="J153" s="88"/>
      <c r="K153" s="88"/>
      <c r="L153" s="88"/>
      <c r="M153" s="88"/>
      <c r="N153" s="88"/>
      <c r="O153" s="88"/>
      <c r="P153" s="88"/>
      <c r="Q153" s="88"/>
      <c r="R153" s="88"/>
    </row>
    <row r="154" spans="3:18">
      <c r="C154" s="88"/>
      <c r="D154" s="88"/>
      <c r="E154" s="88"/>
      <c r="F154" s="88"/>
      <c r="G154" s="88"/>
      <c r="H154" s="88"/>
      <c r="I154" s="88"/>
      <c r="J154" s="88"/>
      <c r="K154" s="88"/>
      <c r="L154" s="88"/>
      <c r="M154" s="88"/>
      <c r="N154" s="88"/>
      <c r="O154" s="88"/>
      <c r="P154" s="88"/>
      <c r="Q154" s="88"/>
      <c r="R154" s="88"/>
    </row>
    <row r="155" spans="3:18">
      <c r="C155" s="88"/>
      <c r="D155" s="88"/>
      <c r="E155" s="88"/>
      <c r="F155" s="88"/>
      <c r="G155" s="88"/>
      <c r="H155" s="88"/>
      <c r="I155" s="88"/>
      <c r="J155" s="88"/>
      <c r="K155" s="88"/>
      <c r="L155" s="88"/>
      <c r="M155" s="88"/>
      <c r="N155" s="88"/>
      <c r="O155" s="88"/>
      <c r="P155" s="88"/>
      <c r="Q155" s="88"/>
      <c r="R155" s="88"/>
    </row>
    <row r="156" spans="3:18">
      <c r="C156" s="88"/>
      <c r="D156" s="88"/>
      <c r="E156" s="88"/>
      <c r="F156" s="88"/>
      <c r="G156" s="88"/>
      <c r="H156" s="88"/>
      <c r="I156" s="88"/>
      <c r="J156" s="88"/>
      <c r="K156" s="88"/>
      <c r="L156" s="88"/>
      <c r="M156" s="88"/>
      <c r="N156" s="88"/>
      <c r="O156" s="88"/>
      <c r="P156" s="88"/>
      <c r="Q156" s="88"/>
      <c r="R156" s="88"/>
    </row>
    <row r="157" spans="3:18">
      <c r="C157" s="88"/>
      <c r="D157" s="88"/>
      <c r="E157" s="88"/>
      <c r="F157" s="88"/>
      <c r="G157" s="88"/>
      <c r="H157" s="88"/>
      <c r="I157" s="88"/>
      <c r="J157" s="88"/>
      <c r="K157" s="88"/>
      <c r="L157" s="88"/>
      <c r="M157" s="88"/>
      <c r="N157" s="88"/>
      <c r="O157" s="88"/>
      <c r="P157" s="88"/>
      <c r="Q157" s="88"/>
      <c r="R157" s="88"/>
    </row>
    <row r="158" spans="3:18">
      <c r="C158" s="88"/>
      <c r="D158" s="88"/>
      <c r="E158" s="88"/>
      <c r="F158" s="88"/>
      <c r="G158" s="88"/>
      <c r="H158" s="88"/>
      <c r="I158" s="88"/>
      <c r="J158" s="88"/>
      <c r="K158" s="88"/>
      <c r="L158" s="88"/>
      <c r="M158" s="88"/>
      <c r="N158" s="88"/>
      <c r="O158" s="88"/>
      <c r="P158" s="88"/>
      <c r="Q158" s="88"/>
      <c r="R158" s="88"/>
    </row>
    <row r="159" spans="3:18">
      <c r="C159" s="88"/>
      <c r="D159" s="88"/>
      <c r="E159" s="88"/>
      <c r="F159" s="88"/>
      <c r="G159" s="88"/>
      <c r="H159" s="88"/>
      <c r="I159" s="88"/>
      <c r="J159" s="88"/>
      <c r="K159" s="88"/>
      <c r="L159" s="88"/>
      <c r="M159" s="88"/>
      <c r="N159" s="88"/>
      <c r="O159" s="88"/>
      <c r="P159" s="88"/>
      <c r="Q159" s="88"/>
      <c r="R159" s="88"/>
    </row>
    <row r="160" spans="3:18">
      <c r="C160" s="88"/>
      <c r="D160" s="88"/>
      <c r="E160" s="88"/>
      <c r="F160" s="88"/>
      <c r="G160" s="88"/>
      <c r="H160" s="88"/>
      <c r="I160" s="88"/>
      <c r="J160" s="88"/>
      <c r="K160" s="88"/>
      <c r="L160" s="88"/>
      <c r="M160" s="88"/>
      <c r="N160" s="88"/>
      <c r="O160" s="88"/>
      <c r="P160" s="88"/>
      <c r="Q160" s="88"/>
      <c r="R160" s="88"/>
    </row>
    <row r="161" spans="3:18">
      <c r="C161" s="88"/>
      <c r="D161" s="88"/>
      <c r="E161" s="88"/>
      <c r="F161" s="88"/>
      <c r="G161" s="88"/>
      <c r="H161" s="88"/>
      <c r="I161" s="88"/>
      <c r="J161" s="88"/>
      <c r="K161" s="88"/>
      <c r="L161" s="88"/>
      <c r="M161" s="88"/>
      <c r="N161" s="88"/>
      <c r="O161" s="88"/>
      <c r="P161" s="88"/>
      <c r="Q161" s="88"/>
      <c r="R161" s="88"/>
    </row>
    <row r="162" spans="3:18">
      <c r="C162" s="88"/>
      <c r="D162" s="88"/>
      <c r="E162" s="88"/>
      <c r="F162" s="88"/>
      <c r="G162" s="88"/>
      <c r="H162" s="88"/>
      <c r="I162" s="88"/>
      <c r="J162" s="88"/>
      <c r="K162" s="88"/>
      <c r="L162" s="88"/>
      <c r="M162" s="88"/>
      <c r="N162" s="88"/>
      <c r="O162" s="88"/>
      <c r="P162" s="88"/>
      <c r="Q162" s="88"/>
      <c r="R162" s="88"/>
    </row>
    <row r="163" spans="3:18">
      <c r="C163" s="88"/>
      <c r="D163" s="88"/>
      <c r="E163" s="88"/>
      <c r="F163" s="88"/>
      <c r="G163" s="88"/>
      <c r="H163" s="88"/>
      <c r="I163" s="88"/>
      <c r="J163" s="88"/>
      <c r="K163" s="88"/>
      <c r="L163" s="88"/>
      <c r="M163" s="88"/>
      <c r="N163" s="88"/>
      <c r="O163" s="88"/>
      <c r="P163" s="88"/>
      <c r="Q163" s="88"/>
      <c r="R163" s="88"/>
    </row>
    <row r="164" spans="3:18">
      <c r="C164" s="88"/>
      <c r="D164" s="88"/>
      <c r="E164" s="88"/>
      <c r="F164" s="88"/>
      <c r="G164" s="88"/>
      <c r="H164" s="88"/>
      <c r="I164" s="88"/>
      <c r="J164" s="88"/>
      <c r="K164" s="88"/>
      <c r="L164" s="88"/>
      <c r="M164" s="88"/>
      <c r="N164" s="88"/>
      <c r="O164" s="88"/>
      <c r="P164" s="88"/>
      <c r="Q164" s="88"/>
      <c r="R164" s="88"/>
    </row>
    <row r="165" spans="3:18">
      <c r="C165" s="88"/>
      <c r="D165" s="88"/>
      <c r="E165" s="88"/>
      <c r="F165" s="88"/>
      <c r="G165" s="88"/>
      <c r="H165" s="88"/>
      <c r="I165" s="88"/>
      <c r="J165" s="88"/>
      <c r="K165" s="88"/>
      <c r="L165" s="88"/>
      <c r="M165" s="88"/>
      <c r="N165" s="88"/>
      <c r="O165" s="88"/>
      <c r="P165" s="88"/>
      <c r="Q165" s="88"/>
      <c r="R165" s="88"/>
    </row>
    <row r="166" spans="3:18">
      <c r="C166" s="88"/>
      <c r="D166" s="88"/>
      <c r="E166" s="88"/>
      <c r="F166" s="88"/>
      <c r="G166" s="88"/>
      <c r="H166" s="88"/>
      <c r="I166" s="88"/>
      <c r="J166" s="88"/>
      <c r="K166" s="88"/>
      <c r="L166" s="88"/>
      <c r="M166" s="88"/>
      <c r="N166" s="88"/>
      <c r="O166" s="88"/>
      <c r="P166" s="88"/>
      <c r="Q166" s="88"/>
      <c r="R166" s="88"/>
    </row>
    <row r="167" spans="3:18">
      <c r="C167" s="88"/>
      <c r="D167" s="88"/>
      <c r="E167" s="88"/>
      <c r="F167" s="88"/>
      <c r="G167" s="88"/>
      <c r="H167" s="88"/>
      <c r="I167" s="88"/>
      <c r="J167" s="88"/>
      <c r="K167" s="88"/>
      <c r="L167" s="88"/>
      <c r="M167" s="88"/>
      <c r="N167" s="88"/>
      <c r="O167" s="88"/>
      <c r="P167" s="88"/>
      <c r="Q167" s="88"/>
      <c r="R167" s="88"/>
    </row>
    <row r="168" spans="3:18">
      <c r="C168" s="88"/>
      <c r="D168" s="88"/>
      <c r="E168" s="88"/>
      <c r="F168" s="88"/>
      <c r="G168" s="88"/>
      <c r="H168" s="88"/>
      <c r="I168" s="88"/>
      <c r="J168" s="88"/>
      <c r="K168" s="88"/>
      <c r="L168" s="88"/>
      <c r="M168" s="88"/>
      <c r="N168" s="88"/>
      <c r="O168" s="88"/>
      <c r="P168" s="88"/>
      <c r="Q168" s="88"/>
      <c r="R168" s="88"/>
    </row>
    <row r="169" spans="3:18">
      <c r="C169" s="88"/>
      <c r="D169" s="88"/>
      <c r="E169" s="88"/>
      <c r="F169" s="88"/>
      <c r="G169" s="88"/>
      <c r="H169" s="88"/>
      <c r="I169" s="88"/>
      <c r="J169" s="88"/>
      <c r="K169" s="88"/>
      <c r="L169" s="88"/>
      <c r="M169" s="88"/>
      <c r="N169" s="88"/>
      <c r="O169" s="88"/>
      <c r="P169" s="88"/>
      <c r="Q169" s="88"/>
      <c r="R169" s="88"/>
    </row>
    <row r="170" spans="3:18">
      <c r="C170" s="88"/>
      <c r="D170" s="88"/>
      <c r="E170" s="88"/>
      <c r="F170" s="88"/>
      <c r="G170" s="88"/>
      <c r="H170" s="88"/>
      <c r="I170" s="88"/>
      <c r="J170" s="88"/>
      <c r="K170" s="88"/>
      <c r="L170" s="88"/>
      <c r="M170" s="88"/>
      <c r="N170" s="88"/>
      <c r="O170" s="88"/>
      <c r="P170" s="88"/>
      <c r="Q170" s="88"/>
      <c r="R170" s="88"/>
    </row>
    <row r="171" spans="3:18">
      <c r="C171" s="88"/>
      <c r="D171" s="88"/>
      <c r="E171" s="88"/>
      <c r="F171" s="88"/>
      <c r="G171" s="88"/>
      <c r="H171" s="88"/>
      <c r="I171" s="88"/>
      <c r="J171" s="88"/>
      <c r="K171" s="88"/>
      <c r="L171" s="88"/>
      <c r="M171" s="88"/>
      <c r="N171" s="88"/>
      <c r="O171" s="88"/>
      <c r="P171" s="88"/>
      <c r="Q171" s="88"/>
      <c r="R171" s="88"/>
    </row>
    <row r="172" spans="3:18">
      <c r="C172" s="88"/>
      <c r="D172" s="88"/>
      <c r="E172" s="88"/>
      <c r="F172" s="88"/>
      <c r="G172" s="88"/>
      <c r="H172" s="88"/>
      <c r="I172" s="88"/>
      <c r="J172" s="88"/>
      <c r="K172" s="88"/>
      <c r="L172" s="88"/>
      <c r="M172" s="88"/>
      <c r="N172" s="88"/>
      <c r="O172" s="88"/>
      <c r="P172" s="88"/>
      <c r="Q172" s="88"/>
      <c r="R172" s="88"/>
    </row>
    <row r="173" spans="3:18">
      <c r="C173" s="88"/>
      <c r="D173" s="88"/>
      <c r="E173" s="88"/>
      <c r="F173" s="88"/>
      <c r="G173" s="88"/>
      <c r="H173" s="88"/>
      <c r="I173" s="88"/>
      <c r="J173" s="88"/>
      <c r="K173" s="88"/>
      <c r="L173" s="88"/>
      <c r="M173" s="88"/>
      <c r="N173" s="88"/>
      <c r="O173" s="88"/>
      <c r="P173" s="88"/>
      <c r="Q173" s="88"/>
      <c r="R173" s="88"/>
    </row>
    <row r="174" spans="3:18">
      <c r="C174" s="88"/>
      <c r="D174" s="88"/>
      <c r="E174" s="88"/>
      <c r="F174" s="88"/>
      <c r="G174" s="88"/>
      <c r="H174" s="88"/>
      <c r="I174" s="88"/>
      <c r="J174" s="88"/>
      <c r="K174" s="88"/>
      <c r="L174" s="88"/>
      <c r="M174" s="88"/>
      <c r="N174" s="88"/>
      <c r="O174" s="88"/>
      <c r="P174" s="88"/>
      <c r="Q174" s="88"/>
      <c r="R174" s="88"/>
    </row>
    <row r="175" spans="3:18">
      <c r="C175" s="88"/>
      <c r="D175" s="88"/>
      <c r="E175" s="88"/>
      <c r="F175" s="88"/>
      <c r="G175" s="88"/>
      <c r="H175" s="88"/>
      <c r="I175" s="88"/>
      <c r="J175" s="88"/>
      <c r="K175" s="88"/>
      <c r="L175" s="88"/>
      <c r="M175" s="88"/>
      <c r="N175" s="88"/>
      <c r="O175" s="88"/>
      <c r="P175" s="88"/>
      <c r="Q175" s="88"/>
      <c r="R175" s="88"/>
    </row>
    <row r="176" spans="3:18">
      <c r="C176" s="88"/>
      <c r="D176" s="88"/>
      <c r="E176" s="88"/>
      <c r="F176" s="88"/>
      <c r="G176" s="88"/>
      <c r="H176" s="88"/>
      <c r="I176" s="88"/>
      <c r="J176" s="88"/>
      <c r="K176" s="88"/>
      <c r="L176" s="88"/>
      <c r="M176" s="88"/>
      <c r="N176" s="88"/>
      <c r="O176" s="88"/>
      <c r="P176" s="88"/>
      <c r="Q176" s="88"/>
      <c r="R176" s="88"/>
    </row>
    <row r="177" spans="3:18">
      <c r="C177" s="88"/>
      <c r="D177" s="88"/>
      <c r="E177" s="88"/>
      <c r="F177" s="88"/>
      <c r="G177" s="88"/>
      <c r="H177" s="88"/>
      <c r="I177" s="88"/>
      <c r="J177" s="88"/>
      <c r="K177" s="88"/>
      <c r="L177" s="88"/>
      <c r="M177" s="88"/>
      <c r="N177" s="88"/>
      <c r="O177" s="88"/>
      <c r="P177" s="88"/>
      <c r="Q177" s="88"/>
      <c r="R177" s="88"/>
    </row>
    <row r="178" spans="3:18">
      <c r="C178" s="88"/>
      <c r="D178" s="88"/>
      <c r="E178" s="88"/>
      <c r="F178" s="88"/>
      <c r="G178" s="88"/>
      <c r="H178" s="88"/>
      <c r="I178" s="88"/>
      <c r="J178" s="88"/>
      <c r="K178" s="88"/>
      <c r="L178" s="88"/>
      <c r="M178" s="88"/>
      <c r="N178" s="88"/>
      <c r="O178" s="88"/>
      <c r="P178" s="88"/>
      <c r="Q178" s="88"/>
      <c r="R178" s="88"/>
    </row>
    <row r="179" spans="3:18">
      <c r="C179" s="88"/>
      <c r="D179" s="88"/>
      <c r="E179" s="88"/>
      <c r="F179" s="88"/>
      <c r="G179" s="88"/>
      <c r="H179" s="88"/>
      <c r="I179" s="88"/>
      <c r="J179" s="88"/>
      <c r="K179" s="88"/>
      <c r="L179" s="88"/>
      <c r="M179" s="88"/>
      <c r="N179" s="88"/>
      <c r="O179" s="88"/>
      <c r="P179" s="88"/>
      <c r="Q179" s="88"/>
      <c r="R179" s="88"/>
    </row>
    <row r="180" spans="3:18">
      <c r="C180" s="88"/>
      <c r="D180" s="88"/>
      <c r="E180" s="88"/>
      <c r="F180" s="88"/>
      <c r="G180" s="88"/>
      <c r="H180" s="88"/>
      <c r="I180" s="88"/>
      <c r="J180" s="88"/>
      <c r="K180" s="88"/>
      <c r="L180" s="88"/>
      <c r="M180" s="88"/>
      <c r="N180" s="88"/>
      <c r="O180" s="88"/>
      <c r="P180" s="88"/>
      <c r="Q180" s="88"/>
      <c r="R180" s="88"/>
    </row>
    <row r="181" spans="3:18">
      <c r="C181" s="88"/>
      <c r="D181" s="88"/>
      <c r="E181" s="88"/>
      <c r="F181" s="88"/>
      <c r="G181" s="88"/>
      <c r="H181" s="88"/>
      <c r="I181" s="88"/>
      <c r="J181" s="88"/>
      <c r="K181" s="88"/>
      <c r="L181" s="88"/>
      <c r="M181" s="88"/>
      <c r="N181" s="88"/>
      <c r="O181" s="88"/>
      <c r="P181" s="88"/>
      <c r="Q181" s="88"/>
      <c r="R181" s="88"/>
    </row>
    <row r="182" spans="3:18">
      <c r="C182" s="88"/>
      <c r="D182" s="88"/>
      <c r="E182" s="88"/>
      <c r="F182" s="88"/>
      <c r="G182" s="88"/>
      <c r="H182" s="88"/>
      <c r="I182" s="88"/>
      <c r="J182" s="88"/>
      <c r="K182" s="88"/>
      <c r="L182" s="88"/>
      <c r="M182" s="88"/>
      <c r="N182" s="88"/>
      <c r="O182" s="88"/>
      <c r="P182" s="88"/>
      <c r="Q182" s="88"/>
      <c r="R182" s="88"/>
    </row>
    <row r="183" spans="3:18">
      <c r="C183" s="88"/>
      <c r="D183" s="88"/>
      <c r="E183" s="88"/>
      <c r="F183" s="88"/>
      <c r="G183" s="88"/>
      <c r="H183" s="88"/>
      <c r="I183" s="88"/>
      <c r="J183" s="88"/>
      <c r="K183" s="88"/>
      <c r="L183" s="88"/>
      <c r="M183" s="88"/>
      <c r="N183" s="88"/>
      <c r="O183" s="88"/>
      <c r="P183" s="88"/>
      <c r="Q183" s="88"/>
      <c r="R183" s="88"/>
    </row>
    <row r="184" spans="3:18">
      <c r="C184" s="88"/>
      <c r="D184" s="88"/>
      <c r="E184" s="88"/>
      <c r="F184" s="88"/>
      <c r="G184" s="88"/>
      <c r="H184" s="88"/>
      <c r="I184" s="88"/>
      <c r="J184" s="88"/>
      <c r="K184" s="88"/>
      <c r="L184" s="88"/>
      <c r="M184" s="88"/>
      <c r="N184" s="88"/>
      <c r="O184" s="88"/>
      <c r="P184" s="88"/>
      <c r="Q184" s="88"/>
      <c r="R184" s="88"/>
    </row>
    <row r="185" spans="3:18">
      <c r="C185" s="88"/>
      <c r="D185" s="88"/>
      <c r="E185" s="88"/>
      <c r="F185" s="88"/>
      <c r="G185" s="88"/>
      <c r="H185" s="88"/>
      <c r="I185" s="88"/>
      <c r="J185" s="88"/>
      <c r="K185" s="88"/>
      <c r="L185" s="88"/>
      <c r="M185" s="88"/>
      <c r="N185" s="88"/>
      <c r="O185" s="88"/>
      <c r="P185" s="88"/>
      <c r="Q185" s="88"/>
      <c r="R185" s="88"/>
    </row>
    <row r="186" spans="3:18">
      <c r="C186" s="88"/>
      <c r="D186" s="88"/>
      <c r="E186" s="88"/>
      <c r="F186" s="88"/>
      <c r="G186" s="88"/>
      <c r="H186" s="88"/>
      <c r="I186" s="88"/>
      <c r="J186" s="88"/>
      <c r="K186" s="88"/>
      <c r="L186" s="88"/>
      <c r="M186" s="88"/>
      <c r="N186" s="88"/>
      <c r="O186" s="88"/>
      <c r="P186" s="88"/>
      <c r="Q186" s="88"/>
      <c r="R186" s="88"/>
    </row>
    <row r="187" spans="3:18">
      <c r="C187" s="88"/>
      <c r="D187" s="88"/>
      <c r="E187" s="88"/>
      <c r="F187" s="88"/>
      <c r="G187" s="88"/>
      <c r="H187" s="88"/>
      <c r="I187" s="88"/>
      <c r="J187" s="88"/>
      <c r="K187" s="88"/>
      <c r="L187" s="88"/>
      <c r="M187" s="88"/>
      <c r="N187" s="88"/>
      <c r="O187" s="88"/>
      <c r="P187" s="88"/>
      <c r="Q187" s="88"/>
      <c r="R187" s="88"/>
    </row>
    <row r="188" spans="3:18">
      <c r="C188" s="88"/>
      <c r="D188" s="88"/>
      <c r="E188" s="88"/>
      <c r="F188" s="88"/>
      <c r="G188" s="88"/>
      <c r="H188" s="88"/>
      <c r="I188" s="88"/>
      <c r="J188" s="88"/>
      <c r="K188" s="88"/>
      <c r="L188" s="88"/>
      <c r="M188" s="88"/>
      <c r="N188" s="88"/>
      <c r="O188" s="88"/>
      <c r="P188" s="88"/>
      <c r="Q188" s="88"/>
      <c r="R188" s="88"/>
    </row>
    <row r="189" spans="3:18">
      <c r="C189" s="88"/>
      <c r="D189" s="88"/>
      <c r="E189" s="88"/>
      <c r="F189" s="88"/>
      <c r="G189" s="88"/>
      <c r="H189" s="88"/>
      <c r="I189" s="88"/>
      <c r="J189" s="88"/>
      <c r="K189" s="88"/>
      <c r="L189" s="88"/>
      <c r="M189" s="88"/>
      <c r="N189" s="88"/>
      <c r="O189" s="88"/>
      <c r="P189" s="88"/>
      <c r="Q189" s="88"/>
      <c r="R189" s="88"/>
    </row>
    <row r="190" spans="3:18">
      <c r="C190" s="88"/>
      <c r="D190" s="88"/>
      <c r="E190" s="88"/>
      <c r="F190" s="88"/>
      <c r="G190" s="88"/>
      <c r="H190" s="88"/>
      <c r="I190" s="88"/>
      <c r="J190" s="88"/>
      <c r="K190" s="88"/>
      <c r="L190" s="88"/>
      <c r="M190" s="88"/>
      <c r="N190" s="88"/>
      <c r="O190" s="88"/>
      <c r="P190" s="88"/>
      <c r="Q190" s="88"/>
      <c r="R190" s="88"/>
    </row>
    <row r="191" spans="3:18">
      <c r="C191" s="88"/>
      <c r="D191" s="88"/>
      <c r="E191" s="88"/>
      <c r="F191" s="88"/>
      <c r="G191" s="88"/>
      <c r="H191" s="88"/>
      <c r="I191" s="88"/>
      <c r="J191" s="88"/>
      <c r="K191" s="88"/>
      <c r="L191" s="88"/>
      <c r="M191" s="88"/>
      <c r="N191" s="88"/>
      <c r="O191" s="88"/>
      <c r="P191" s="88"/>
      <c r="Q191" s="88"/>
      <c r="R191" s="88"/>
    </row>
    <row r="192" spans="3:18">
      <c r="C192" s="88"/>
      <c r="D192" s="88"/>
      <c r="E192" s="88"/>
      <c r="F192" s="88"/>
      <c r="G192" s="88"/>
      <c r="H192" s="88"/>
      <c r="I192" s="88"/>
      <c r="J192" s="88"/>
      <c r="K192" s="88"/>
      <c r="L192" s="88"/>
      <c r="M192" s="88"/>
      <c r="N192" s="88"/>
      <c r="O192" s="88"/>
      <c r="P192" s="88"/>
      <c r="Q192" s="88"/>
      <c r="R192" s="88"/>
    </row>
    <row r="193" spans="3:18">
      <c r="C193" s="88"/>
      <c r="D193" s="88"/>
      <c r="E193" s="88"/>
      <c r="F193" s="88"/>
      <c r="G193" s="88"/>
      <c r="H193" s="88"/>
      <c r="I193" s="88"/>
      <c r="J193" s="88"/>
      <c r="K193" s="88"/>
      <c r="L193" s="88"/>
      <c r="M193" s="88"/>
      <c r="N193" s="88"/>
      <c r="O193" s="88"/>
      <c r="P193" s="88"/>
      <c r="Q193" s="88"/>
      <c r="R193" s="88"/>
    </row>
    <row r="194" spans="3:18">
      <c r="C194" s="88"/>
      <c r="D194" s="88"/>
      <c r="E194" s="88"/>
      <c r="F194" s="88"/>
      <c r="G194" s="88"/>
      <c r="H194" s="88"/>
      <c r="I194" s="88"/>
      <c r="J194" s="88"/>
      <c r="K194" s="88"/>
      <c r="L194" s="88"/>
      <c r="M194" s="88"/>
      <c r="N194" s="88"/>
      <c r="O194" s="88"/>
      <c r="P194" s="88"/>
      <c r="Q194" s="88"/>
      <c r="R194" s="88"/>
    </row>
    <row r="195" spans="3:18">
      <c r="C195" s="88"/>
      <c r="D195" s="88"/>
      <c r="E195" s="88"/>
      <c r="F195" s="88"/>
      <c r="G195" s="88"/>
      <c r="H195" s="88"/>
      <c r="I195" s="88"/>
      <c r="J195" s="88"/>
      <c r="K195" s="88"/>
      <c r="L195" s="88"/>
      <c r="M195" s="88"/>
      <c r="N195" s="88"/>
      <c r="O195" s="88"/>
      <c r="P195" s="88"/>
      <c r="Q195" s="88"/>
      <c r="R195" s="88"/>
    </row>
    <row r="196" spans="3:18">
      <c r="C196" s="88"/>
      <c r="D196" s="88"/>
      <c r="E196" s="88"/>
      <c r="F196" s="88"/>
      <c r="G196" s="88"/>
      <c r="H196" s="88"/>
      <c r="I196" s="88"/>
      <c r="J196" s="88"/>
      <c r="K196" s="88"/>
      <c r="L196" s="88"/>
      <c r="M196" s="88"/>
      <c r="N196" s="88"/>
      <c r="O196" s="88"/>
      <c r="P196" s="88"/>
      <c r="Q196" s="88"/>
      <c r="R196" s="88"/>
    </row>
    <row r="197" spans="3:18">
      <c r="C197" s="88"/>
      <c r="D197" s="88"/>
      <c r="E197" s="88"/>
      <c r="F197" s="88"/>
      <c r="G197" s="88"/>
      <c r="H197" s="88"/>
      <c r="I197" s="88"/>
      <c r="J197" s="88"/>
      <c r="K197" s="88"/>
      <c r="L197" s="88"/>
      <c r="M197" s="88"/>
      <c r="N197" s="88"/>
      <c r="O197" s="88"/>
      <c r="P197" s="88"/>
      <c r="Q197" s="88"/>
      <c r="R197" s="88"/>
    </row>
    <row r="198" spans="3:18">
      <c r="C198" s="88"/>
      <c r="D198" s="88"/>
      <c r="E198" s="88"/>
      <c r="F198" s="88"/>
      <c r="G198" s="88"/>
      <c r="H198" s="88"/>
      <c r="I198" s="88"/>
      <c r="J198" s="88"/>
      <c r="K198" s="88"/>
      <c r="L198" s="88"/>
      <c r="M198" s="88"/>
      <c r="N198" s="88"/>
      <c r="O198" s="88"/>
      <c r="P198" s="88"/>
      <c r="Q198" s="88"/>
      <c r="R198" s="88"/>
    </row>
    <row r="199" spans="3:18">
      <c r="C199" s="88"/>
      <c r="D199" s="88"/>
      <c r="E199" s="88"/>
      <c r="F199" s="88"/>
      <c r="G199" s="88"/>
      <c r="H199" s="88"/>
      <c r="I199" s="88"/>
      <c r="J199" s="88"/>
      <c r="K199" s="88"/>
      <c r="L199" s="88"/>
      <c r="M199" s="88"/>
      <c r="N199" s="88"/>
      <c r="O199" s="88"/>
      <c r="P199" s="88"/>
      <c r="Q199" s="88"/>
      <c r="R199" s="88"/>
    </row>
    <row r="200" spans="3:18">
      <c r="C200" s="88"/>
      <c r="D200" s="88"/>
      <c r="E200" s="88"/>
      <c r="F200" s="88"/>
      <c r="G200" s="88"/>
      <c r="H200" s="88"/>
      <c r="I200" s="88"/>
      <c r="J200" s="88"/>
      <c r="K200" s="88"/>
      <c r="L200" s="88"/>
      <c r="M200" s="88"/>
      <c r="N200" s="88"/>
      <c r="O200" s="88"/>
      <c r="P200" s="88"/>
      <c r="Q200" s="88"/>
      <c r="R200" s="88"/>
    </row>
    <row r="201" spans="3:18">
      <c r="C201" s="88"/>
      <c r="D201" s="88"/>
      <c r="E201" s="88"/>
      <c r="F201" s="88"/>
      <c r="G201" s="88"/>
      <c r="H201" s="88"/>
      <c r="I201" s="88"/>
      <c r="J201" s="88"/>
      <c r="K201" s="88"/>
      <c r="L201" s="88"/>
      <c r="M201" s="88"/>
      <c r="N201" s="88"/>
      <c r="O201" s="88"/>
      <c r="P201" s="88"/>
      <c r="Q201" s="88"/>
      <c r="R201" s="88"/>
    </row>
    <row r="202" spans="3:18">
      <c r="C202" s="88"/>
      <c r="D202" s="88"/>
      <c r="E202" s="88"/>
      <c r="F202" s="88"/>
      <c r="G202" s="88"/>
      <c r="H202" s="88"/>
      <c r="I202" s="88"/>
      <c r="J202" s="88"/>
      <c r="K202" s="88"/>
      <c r="L202" s="88"/>
      <c r="M202" s="88"/>
      <c r="N202" s="88"/>
      <c r="O202" s="88"/>
      <c r="P202" s="88"/>
      <c r="Q202" s="88"/>
      <c r="R202" s="88"/>
    </row>
    <row r="203" spans="3:18">
      <c r="C203" s="88"/>
      <c r="D203" s="88"/>
      <c r="E203" s="88"/>
      <c r="F203" s="88"/>
      <c r="G203" s="88"/>
      <c r="H203" s="88"/>
      <c r="I203" s="88"/>
      <c r="J203" s="88"/>
      <c r="K203" s="88"/>
      <c r="L203" s="88"/>
      <c r="M203" s="88"/>
      <c r="N203" s="88"/>
      <c r="O203" s="88"/>
      <c r="P203" s="88"/>
      <c r="Q203" s="88"/>
      <c r="R203" s="88"/>
    </row>
    <row r="204" spans="3:18">
      <c r="C204" s="88"/>
      <c r="D204" s="88"/>
      <c r="E204" s="88"/>
      <c r="F204" s="88"/>
      <c r="G204" s="88"/>
      <c r="H204" s="88"/>
      <c r="I204" s="88"/>
      <c r="J204" s="88"/>
      <c r="K204" s="88"/>
      <c r="L204" s="88"/>
      <c r="M204" s="88"/>
      <c r="N204" s="88"/>
      <c r="O204" s="88"/>
      <c r="P204" s="88"/>
      <c r="Q204" s="88"/>
      <c r="R204" s="88"/>
    </row>
    <row r="205" spans="3:18">
      <c r="C205" s="88"/>
      <c r="D205" s="88"/>
      <c r="E205" s="88"/>
      <c r="F205" s="88"/>
      <c r="G205" s="88"/>
      <c r="H205" s="88"/>
      <c r="I205" s="88"/>
      <c r="J205" s="88"/>
      <c r="K205" s="88"/>
      <c r="L205" s="88"/>
      <c r="M205" s="88"/>
      <c r="N205" s="88"/>
      <c r="O205" s="88"/>
      <c r="P205" s="88"/>
      <c r="Q205" s="88"/>
      <c r="R205" s="88"/>
    </row>
    <row r="206" spans="3:18">
      <c r="C206" s="88"/>
      <c r="D206" s="88"/>
      <c r="E206" s="88"/>
      <c r="F206" s="88"/>
      <c r="G206" s="88"/>
      <c r="H206" s="88"/>
      <c r="I206" s="88"/>
      <c r="J206" s="88"/>
      <c r="K206" s="88"/>
      <c r="L206" s="88"/>
      <c r="M206" s="88"/>
      <c r="N206" s="88"/>
      <c r="O206" s="88"/>
      <c r="P206" s="88"/>
      <c r="Q206" s="88"/>
      <c r="R206" s="88"/>
    </row>
    <row r="207" spans="3:18">
      <c r="C207" s="88"/>
      <c r="D207" s="88"/>
      <c r="E207" s="88"/>
      <c r="F207" s="88"/>
      <c r="G207" s="88"/>
      <c r="H207" s="88"/>
      <c r="I207" s="88"/>
      <c r="J207" s="88"/>
      <c r="K207" s="88"/>
      <c r="L207" s="88"/>
      <c r="M207" s="88"/>
      <c r="N207" s="88"/>
      <c r="O207" s="88"/>
      <c r="P207" s="88"/>
      <c r="Q207" s="88"/>
      <c r="R207" s="88"/>
    </row>
    <row r="208" spans="3:18">
      <c r="C208" s="88"/>
      <c r="D208" s="88"/>
      <c r="E208" s="88"/>
      <c r="F208" s="88"/>
      <c r="G208" s="88"/>
      <c r="H208" s="88"/>
      <c r="I208" s="88"/>
      <c r="J208" s="88"/>
      <c r="K208" s="88"/>
      <c r="L208" s="88"/>
      <c r="M208" s="88"/>
      <c r="N208" s="88"/>
      <c r="O208" s="88"/>
      <c r="P208" s="88"/>
      <c r="Q208" s="88"/>
      <c r="R208" s="88"/>
    </row>
    <row r="209" spans="3:18">
      <c r="C209" s="88"/>
      <c r="D209" s="88"/>
      <c r="E209" s="88"/>
      <c r="F209" s="88"/>
      <c r="G209" s="88"/>
      <c r="H209" s="88"/>
      <c r="I209" s="88"/>
      <c r="J209" s="88"/>
      <c r="K209" s="88"/>
      <c r="L209" s="88"/>
      <c r="M209" s="88"/>
      <c r="N209" s="88"/>
      <c r="O209" s="88"/>
      <c r="P209" s="88"/>
      <c r="Q209" s="88"/>
      <c r="R209" s="88"/>
    </row>
    <row r="210" spans="3:18">
      <c r="C210" s="88"/>
      <c r="D210" s="88"/>
      <c r="E210" s="88"/>
      <c r="F210" s="88"/>
      <c r="G210" s="88"/>
      <c r="H210" s="88"/>
      <c r="I210" s="88"/>
      <c r="J210" s="88"/>
      <c r="K210" s="88"/>
      <c r="L210" s="88"/>
      <c r="M210" s="88"/>
      <c r="N210" s="88"/>
      <c r="O210" s="88"/>
      <c r="P210" s="88"/>
      <c r="Q210" s="88"/>
      <c r="R210" s="88"/>
    </row>
    <row r="211" spans="3:18">
      <c r="C211" s="88"/>
      <c r="D211" s="88"/>
      <c r="E211" s="88"/>
      <c r="F211" s="88"/>
      <c r="G211" s="88"/>
      <c r="H211" s="88"/>
      <c r="I211" s="88"/>
      <c r="J211" s="88"/>
      <c r="K211" s="88"/>
      <c r="L211" s="88"/>
      <c r="M211" s="88"/>
      <c r="N211" s="88"/>
      <c r="O211" s="88"/>
      <c r="P211" s="88"/>
      <c r="Q211" s="88"/>
      <c r="R211" s="88"/>
    </row>
    <row r="212" spans="3:18">
      <c r="C212" s="88"/>
      <c r="D212" s="88"/>
      <c r="E212" s="88"/>
      <c r="F212" s="88"/>
      <c r="G212" s="88"/>
      <c r="H212" s="88"/>
      <c r="I212" s="88"/>
      <c r="J212" s="88"/>
      <c r="K212" s="88"/>
      <c r="L212" s="88"/>
      <c r="M212" s="88"/>
      <c r="N212" s="88"/>
      <c r="O212" s="88"/>
      <c r="P212" s="88"/>
      <c r="Q212" s="88"/>
      <c r="R212" s="88"/>
    </row>
    <row r="213" spans="3:18">
      <c r="C213" s="88"/>
      <c r="D213" s="88"/>
      <c r="E213" s="88"/>
      <c r="F213" s="88"/>
      <c r="G213" s="88"/>
      <c r="H213" s="88"/>
      <c r="I213" s="88"/>
      <c r="J213" s="88"/>
      <c r="K213" s="88"/>
      <c r="L213" s="88"/>
      <c r="M213" s="88"/>
      <c r="N213" s="88"/>
      <c r="O213" s="88"/>
      <c r="P213" s="88"/>
      <c r="Q213" s="88"/>
      <c r="R213" s="88"/>
    </row>
    <row r="214" spans="3:18">
      <c r="C214" s="88"/>
      <c r="D214" s="88"/>
      <c r="E214" s="88"/>
      <c r="F214" s="88"/>
      <c r="G214" s="88"/>
      <c r="H214" s="88"/>
      <c r="I214" s="88"/>
      <c r="J214" s="88"/>
      <c r="K214" s="88"/>
      <c r="L214" s="88"/>
      <c r="M214" s="88"/>
      <c r="N214" s="88"/>
      <c r="O214" s="88"/>
      <c r="P214" s="88"/>
      <c r="Q214" s="88"/>
      <c r="R214" s="88"/>
    </row>
    <row r="215" spans="3:18">
      <c r="C215" s="88"/>
      <c r="D215" s="88"/>
      <c r="E215" s="88"/>
      <c r="F215" s="88"/>
      <c r="G215" s="88"/>
      <c r="H215" s="88"/>
      <c r="I215" s="88"/>
      <c r="J215" s="88"/>
      <c r="K215" s="88"/>
      <c r="L215" s="88"/>
      <c r="M215" s="88"/>
      <c r="N215" s="88"/>
      <c r="O215" s="88"/>
      <c r="P215" s="88"/>
      <c r="Q215" s="88"/>
      <c r="R215" s="88"/>
    </row>
    <row r="216" spans="3:18">
      <c r="C216" s="88"/>
      <c r="D216" s="88"/>
      <c r="E216" s="88"/>
      <c r="F216" s="88"/>
      <c r="G216" s="88"/>
      <c r="H216" s="88"/>
      <c r="I216" s="88"/>
      <c r="J216" s="88"/>
      <c r="K216" s="88"/>
      <c r="L216" s="88"/>
      <c r="M216" s="88"/>
      <c r="N216" s="88"/>
      <c r="O216" s="88"/>
      <c r="P216" s="88"/>
      <c r="Q216" s="88"/>
      <c r="R216" s="88"/>
    </row>
    <row r="217" spans="3:18">
      <c r="C217" s="88"/>
      <c r="D217" s="88"/>
      <c r="E217" s="88"/>
      <c r="F217" s="88"/>
      <c r="G217" s="88"/>
      <c r="H217" s="88"/>
      <c r="I217" s="88"/>
      <c r="J217" s="88"/>
      <c r="K217" s="88"/>
      <c r="L217" s="88"/>
      <c r="M217" s="88"/>
      <c r="N217" s="88"/>
      <c r="O217" s="88"/>
      <c r="P217" s="88"/>
      <c r="Q217" s="88"/>
      <c r="R217" s="88"/>
    </row>
    <row r="218" spans="3:18">
      <c r="C218" s="88"/>
      <c r="D218" s="88"/>
      <c r="E218" s="88"/>
      <c r="F218" s="88"/>
      <c r="G218" s="88"/>
      <c r="H218" s="88"/>
      <c r="I218" s="88"/>
      <c r="J218" s="88"/>
      <c r="K218" s="88"/>
      <c r="L218" s="88"/>
      <c r="M218" s="88"/>
      <c r="N218" s="88"/>
      <c r="O218" s="88"/>
      <c r="P218" s="88"/>
      <c r="Q218" s="88"/>
      <c r="R218" s="88"/>
    </row>
    <row r="219" spans="3:18">
      <c r="C219" s="88"/>
      <c r="D219" s="88"/>
      <c r="E219" s="88"/>
      <c r="F219" s="88"/>
      <c r="G219" s="88"/>
      <c r="H219" s="88"/>
      <c r="I219" s="88"/>
      <c r="J219" s="88"/>
      <c r="K219" s="88"/>
      <c r="L219" s="88"/>
      <c r="M219" s="88"/>
      <c r="N219" s="88"/>
      <c r="O219" s="88"/>
      <c r="P219" s="88"/>
      <c r="Q219" s="88"/>
      <c r="R219" s="88"/>
    </row>
    <row r="220" spans="3:18">
      <c r="C220" s="88"/>
      <c r="D220" s="88"/>
      <c r="E220" s="88"/>
      <c r="F220" s="88"/>
      <c r="G220" s="88"/>
      <c r="H220" s="88"/>
      <c r="I220" s="88"/>
      <c r="J220" s="88"/>
      <c r="K220" s="88"/>
      <c r="L220" s="88"/>
      <c r="M220" s="88"/>
      <c r="N220" s="88"/>
      <c r="O220" s="88"/>
      <c r="P220" s="88"/>
      <c r="Q220" s="88"/>
      <c r="R220" s="88"/>
    </row>
    <row r="221" spans="3:18">
      <c r="C221" s="88"/>
      <c r="D221" s="88"/>
      <c r="E221" s="88"/>
      <c r="F221" s="88"/>
      <c r="G221" s="88"/>
      <c r="H221" s="88"/>
      <c r="I221" s="88"/>
      <c r="J221" s="88"/>
      <c r="K221" s="88"/>
      <c r="L221" s="88"/>
      <c r="M221" s="88"/>
      <c r="N221" s="88"/>
      <c r="O221" s="88"/>
      <c r="P221" s="88"/>
      <c r="Q221" s="88"/>
      <c r="R221" s="88"/>
    </row>
    <row r="222" spans="3:18">
      <c r="C222" s="88"/>
      <c r="D222" s="88"/>
      <c r="E222" s="88"/>
      <c r="F222" s="88"/>
      <c r="G222" s="88"/>
      <c r="H222" s="88"/>
      <c r="I222" s="88"/>
      <c r="J222" s="88"/>
      <c r="K222" s="88"/>
      <c r="L222" s="88"/>
      <c r="M222" s="88"/>
      <c r="N222" s="88"/>
      <c r="O222" s="88"/>
      <c r="P222" s="88"/>
      <c r="Q222" s="88"/>
      <c r="R222" s="88"/>
    </row>
    <row r="223" spans="3:18">
      <c r="C223" s="88"/>
      <c r="D223" s="88"/>
      <c r="E223" s="88"/>
      <c r="F223" s="88"/>
      <c r="G223" s="88"/>
      <c r="H223" s="88"/>
      <c r="I223" s="88"/>
      <c r="J223" s="88"/>
      <c r="K223" s="88"/>
      <c r="L223" s="88"/>
      <c r="M223" s="88"/>
      <c r="N223" s="88"/>
      <c r="O223" s="88"/>
      <c r="P223" s="88"/>
      <c r="Q223" s="88"/>
      <c r="R223" s="88"/>
    </row>
    <row r="224" spans="3:18">
      <c r="C224" s="88"/>
      <c r="D224" s="88"/>
      <c r="E224" s="88"/>
      <c r="F224" s="88"/>
      <c r="G224" s="88"/>
      <c r="H224" s="88"/>
      <c r="I224" s="88"/>
      <c r="J224" s="88"/>
      <c r="K224" s="88"/>
      <c r="L224" s="88"/>
      <c r="M224" s="88"/>
      <c r="N224" s="88"/>
      <c r="O224" s="88"/>
      <c r="P224" s="88"/>
      <c r="Q224" s="88"/>
      <c r="R224" s="88"/>
    </row>
    <row r="225" spans="3:18">
      <c r="C225" s="88"/>
      <c r="D225" s="88"/>
      <c r="E225" s="88"/>
      <c r="F225" s="88"/>
      <c r="G225" s="88"/>
      <c r="H225" s="88"/>
      <c r="I225" s="88"/>
      <c r="J225" s="88"/>
      <c r="K225" s="88"/>
      <c r="L225" s="88"/>
      <c r="M225" s="88"/>
      <c r="N225" s="88"/>
      <c r="O225" s="88"/>
      <c r="P225" s="88"/>
      <c r="Q225" s="88"/>
      <c r="R225" s="88"/>
    </row>
    <row r="226" spans="3:18">
      <c r="C226" s="88"/>
      <c r="D226" s="88"/>
      <c r="E226" s="88"/>
      <c r="F226" s="88"/>
      <c r="G226" s="88"/>
      <c r="H226" s="88"/>
      <c r="I226" s="88"/>
      <c r="J226" s="88"/>
      <c r="K226" s="88"/>
      <c r="L226" s="88"/>
      <c r="M226" s="88"/>
      <c r="N226" s="88"/>
      <c r="O226" s="88"/>
      <c r="P226" s="88"/>
      <c r="Q226" s="88"/>
      <c r="R226" s="88"/>
    </row>
    <row r="227" spans="3:18">
      <c r="C227" s="88"/>
      <c r="D227" s="88"/>
      <c r="E227" s="88"/>
      <c r="F227" s="88"/>
      <c r="G227" s="88"/>
      <c r="H227" s="88"/>
      <c r="I227" s="88"/>
      <c r="J227" s="88"/>
      <c r="K227" s="88"/>
      <c r="L227" s="88"/>
      <c r="M227" s="88"/>
      <c r="N227" s="88"/>
      <c r="O227" s="88"/>
      <c r="P227" s="88"/>
      <c r="Q227" s="88"/>
      <c r="R227" s="88"/>
    </row>
    <row r="228" spans="3:18">
      <c r="C228" s="88"/>
      <c r="D228" s="88"/>
      <c r="E228" s="88"/>
      <c r="F228" s="88"/>
      <c r="G228" s="88"/>
      <c r="H228" s="88"/>
      <c r="I228" s="88"/>
      <c r="J228" s="88"/>
      <c r="K228" s="88"/>
      <c r="L228" s="88"/>
      <c r="M228" s="88"/>
      <c r="N228" s="88"/>
      <c r="O228" s="88"/>
      <c r="P228" s="88"/>
      <c r="Q228" s="88"/>
      <c r="R228" s="88"/>
    </row>
    <row r="229" spans="3:18">
      <c r="C229" s="88"/>
      <c r="D229" s="88"/>
      <c r="E229" s="88"/>
      <c r="F229" s="88"/>
      <c r="G229" s="88"/>
      <c r="H229" s="88"/>
      <c r="I229" s="88"/>
      <c r="J229" s="88"/>
      <c r="K229" s="88"/>
      <c r="L229" s="88"/>
      <c r="M229" s="88"/>
      <c r="N229" s="88"/>
      <c r="O229" s="88"/>
      <c r="P229" s="88"/>
      <c r="Q229" s="88"/>
      <c r="R229" s="88"/>
    </row>
    <row r="230" spans="3:18">
      <c r="C230" s="88"/>
      <c r="D230" s="88"/>
      <c r="E230" s="88"/>
      <c r="F230" s="88"/>
      <c r="G230" s="88"/>
      <c r="H230" s="88"/>
      <c r="I230" s="88"/>
      <c r="J230" s="88"/>
      <c r="K230" s="88"/>
      <c r="L230" s="88"/>
      <c r="M230" s="88"/>
      <c r="N230" s="88"/>
      <c r="O230" s="88"/>
      <c r="P230" s="88"/>
      <c r="Q230" s="88"/>
      <c r="R230" s="88"/>
    </row>
    <row r="231" spans="3:18">
      <c r="C231" s="88"/>
      <c r="D231" s="88"/>
      <c r="E231" s="88"/>
      <c r="F231" s="88"/>
      <c r="G231" s="88"/>
      <c r="H231" s="88"/>
      <c r="I231" s="88"/>
      <c r="J231" s="88"/>
      <c r="K231" s="88"/>
      <c r="L231" s="88"/>
      <c r="M231" s="88"/>
      <c r="N231" s="88"/>
      <c r="O231" s="88"/>
      <c r="P231" s="88"/>
      <c r="Q231" s="88"/>
      <c r="R231" s="88"/>
    </row>
    <row r="232" spans="3:18">
      <c r="C232" s="88"/>
      <c r="D232" s="88"/>
      <c r="E232" s="88"/>
      <c r="F232" s="88"/>
      <c r="G232" s="88"/>
      <c r="H232" s="88"/>
      <c r="I232" s="88"/>
      <c r="J232" s="88"/>
      <c r="K232" s="88"/>
      <c r="L232" s="88"/>
      <c r="M232" s="88"/>
      <c r="N232" s="88"/>
      <c r="O232" s="88"/>
      <c r="P232" s="88"/>
      <c r="Q232" s="88"/>
      <c r="R232" s="88"/>
    </row>
    <row r="233" spans="3:18">
      <c r="C233" s="88"/>
      <c r="D233" s="88"/>
      <c r="E233" s="88"/>
      <c r="F233" s="88"/>
      <c r="G233" s="88"/>
      <c r="H233" s="88"/>
      <c r="I233" s="88"/>
      <c r="J233" s="88"/>
      <c r="K233" s="88"/>
      <c r="L233" s="88"/>
      <c r="M233" s="88"/>
      <c r="N233" s="88"/>
      <c r="O233" s="88"/>
      <c r="P233" s="88"/>
      <c r="Q233" s="88"/>
      <c r="R233" s="88"/>
    </row>
    <row r="234" spans="3:18">
      <c r="C234" s="88"/>
      <c r="D234" s="88"/>
      <c r="E234" s="88"/>
      <c r="F234" s="88"/>
      <c r="G234" s="88"/>
      <c r="H234" s="88"/>
      <c r="I234" s="88"/>
      <c r="J234" s="88"/>
      <c r="K234" s="88"/>
      <c r="L234" s="88"/>
      <c r="M234" s="88"/>
      <c r="N234" s="88"/>
      <c r="O234" s="88"/>
      <c r="P234" s="88"/>
      <c r="Q234" s="88"/>
      <c r="R234" s="88"/>
    </row>
    <row r="235" spans="3:18">
      <c r="C235" s="88"/>
      <c r="D235" s="88"/>
      <c r="E235" s="88"/>
      <c r="F235" s="88"/>
      <c r="G235" s="88"/>
      <c r="H235" s="88"/>
      <c r="I235" s="88"/>
      <c r="J235" s="88"/>
      <c r="K235" s="88"/>
      <c r="L235" s="88"/>
      <c r="M235" s="88"/>
      <c r="N235" s="88"/>
      <c r="O235" s="88"/>
      <c r="P235" s="88"/>
      <c r="Q235" s="88"/>
      <c r="R235" s="88"/>
    </row>
    <row r="236" spans="3:18">
      <c r="C236" s="88"/>
      <c r="D236" s="88"/>
      <c r="E236" s="88"/>
      <c r="F236" s="88"/>
      <c r="G236" s="88"/>
      <c r="H236" s="88"/>
      <c r="I236" s="88"/>
      <c r="J236" s="88"/>
      <c r="K236" s="88"/>
      <c r="L236" s="88"/>
      <c r="M236" s="88"/>
      <c r="N236" s="88"/>
      <c r="O236" s="88"/>
      <c r="P236" s="88"/>
      <c r="Q236" s="88"/>
      <c r="R236" s="88"/>
    </row>
    <row r="237" spans="3:18">
      <c r="C237" s="88"/>
      <c r="D237" s="88"/>
      <c r="E237" s="88"/>
      <c r="F237" s="88"/>
      <c r="G237" s="88"/>
      <c r="H237" s="88"/>
      <c r="I237" s="88"/>
      <c r="J237" s="88"/>
      <c r="K237" s="88"/>
      <c r="L237" s="88"/>
      <c r="M237" s="88"/>
      <c r="N237" s="88"/>
      <c r="O237" s="88"/>
      <c r="P237" s="88"/>
      <c r="Q237" s="88"/>
      <c r="R237" s="88"/>
    </row>
    <row r="238" spans="3:18">
      <c r="C238" s="88"/>
      <c r="D238" s="88"/>
      <c r="E238" s="88"/>
      <c r="F238" s="88"/>
      <c r="G238" s="88"/>
      <c r="H238" s="88"/>
      <c r="I238" s="88"/>
      <c r="J238" s="88"/>
      <c r="K238" s="88"/>
      <c r="L238" s="88"/>
      <c r="M238" s="88"/>
      <c r="N238" s="88"/>
      <c r="O238" s="88"/>
      <c r="P238" s="88"/>
      <c r="Q238" s="88"/>
      <c r="R238" s="88"/>
    </row>
    <row r="239" spans="3:18">
      <c r="C239" s="88"/>
      <c r="D239" s="88"/>
      <c r="E239" s="88"/>
      <c r="F239" s="88"/>
      <c r="G239" s="88"/>
      <c r="H239" s="88"/>
      <c r="I239" s="88"/>
      <c r="J239" s="88"/>
      <c r="K239" s="88"/>
      <c r="L239" s="88"/>
      <c r="M239" s="88"/>
      <c r="N239" s="88"/>
      <c r="O239" s="88"/>
      <c r="P239" s="88"/>
      <c r="Q239" s="88"/>
      <c r="R239" s="88"/>
    </row>
    <row r="240" spans="3:18">
      <c r="C240" s="88"/>
      <c r="D240" s="88"/>
      <c r="E240" s="88"/>
      <c r="F240" s="88"/>
      <c r="G240" s="88"/>
      <c r="H240" s="88"/>
      <c r="I240" s="88"/>
      <c r="J240" s="88"/>
      <c r="K240" s="88"/>
      <c r="L240" s="88"/>
      <c r="M240" s="88"/>
      <c r="N240" s="88"/>
      <c r="O240" s="88"/>
      <c r="P240" s="88"/>
      <c r="Q240" s="88"/>
      <c r="R240" s="88"/>
    </row>
    <row r="241" spans="3:18">
      <c r="C241" s="88"/>
      <c r="D241" s="88"/>
      <c r="E241" s="88"/>
      <c r="F241" s="88"/>
      <c r="G241" s="88"/>
      <c r="H241" s="88"/>
      <c r="I241" s="88"/>
      <c r="J241" s="88"/>
      <c r="K241" s="88"/>
      <c r="L241" s="88"/>
      <c r="M241" s="88"/>
      <c r="N241" s="88"/>
      <c r="O241" s="88"/>
      <c r="P241" s="88"/>
      <c r="Q241" s="88"/>
      <c r="R241" s="88"/>
    </row>
    <row r="242" spans="3:18">
      <c r="C242" s="88"/>
      <c r="D242" s="88"/>
      <c r="E242" s="88"/>
      <c r="F242" s="88"/>
      <c r="G242" s="88"/>
      <c r="H242" s="88"/>
      <c r="I242" s="88"/>
      <c r="J242" s="88"/>
      <c r="K242" s="88"/>
      <c r="L242" s="88"/>
      <c r="M242" s="88"/>
      <c r="N242" s="88"/>
      <c r="O242" s="88"/>
      <c r="P242" s="88"/>
      <c r="Q242" s="88"/>
      <c r="R242" s="88"/>
    </row>
    <row r="243" spans="3:18">
      <c r="C243" s="88"/>
      <c r="D243" s="88"/>
      <c r="E243" s="88"/>
      <c r="F243" s="88"/>
      <c r="G243" s="88"/>
      <c r="H243" s="88"/>
      <c r="I243" s="88"/>
      <c r="J243" s="88"/>
      <c r="K243" s="88"/>
      <c r="L243" s="88"/>
      <c r="M243" s="88"/>
      <c r="N243" s="88"/>
      <c r="O243" s="88"/>
      <c r="P243" s="88"/>
      <c r="Q243" s="88"/>
      <c r="R243" s="88"/>
    </row>
    <row r="244" spans="3:18">
      <c r="C244" s="88"/>
      <c r="D244" s="88"/>
      <c r="E244" s="88"/>
      <c r="F244" s="88"/>
      <c r="G244" s="88"/>
      <c r="H244" s="88"/>
      <c r="I244" s="88"/>
      <c r="J244" s="88"/>
      <c r="K244" s="88"/>
      <c r="L244" s="88"/>
      <c r="M244" s="88"/>
      <c r="N244" s="88"/>
      <c r="O244" s="88"/>
      <c r="P244" s="88"/>
      <c r="Q244" s="88"/>
      <c r="R244" s="88"/>
    </row>
    <row r="245" spans="3:18">
      <c r="C245" s="88"/>
      <c r="D245" s="88"/>
      <c r="E245" s="88"/>
      <c r="F245" s="88"/>
      <c r="G245" s="88"/>
      <c r="H245" s="88"/>
      <c r="I245" s="88"/>
      <c r="J245" s="88"/>
      <c r="K245" s="88"/>
      <c r="L245" s="88"/>
      <c r="M245" s="88"/>
      <c r="N245" s="88"/>
      <c r="O245" s="88"/>
      <c r="P245" s="88"/>
      <c r="Q245" s="88"/>
      <c r="R245" s="88"/>
    </row>
    <row r="246" spans="3:18">
      <c r="C246" s="88"/>
      <c r="D246" s="88"/>
      <c r="E246" s="88"/>
      <c r="F246" s="88"/>
      <c r="G246" s="88"/>
      <c r="H246" s="88"/>
      <c r="I246" s="88"/>
      <c r="J246" s="88"/>
      <c r="K246" s="88"/>
      <c r="L246" s="88"/>
      <c r="M246" s="88"/>
      <c r="N246" s="88"/>
      <c r="O246" s="88"/>
      <c r="P246" s="88"/>
      <c r="Q246" s="88"/>
      <c r="R246" s="88"/>
    </row>
    <row r="247" spans="3:18">
      <c r="C247" s="88"/>
      <c r="D247" s="88"/>
      <c r="E247" s="88"/>
      <c r="F247" s="88"/>
      <c r="G247" s="88"/>
      <c r="H247" s="88"/>
      <c r="I247" s="88"/>
      <c r="J247" s="88"/>
      <c r="K247" s="88"/>
      <c r="L247" s="88"/>
      <c r="M247" s="88"/>
      <c r="N247" s="88"/>
      <c r="O247" s="88"/>
      <c r="P247" s="88"/>
      <c r="Q247" s="88"/>
      <c r="R247" s="88"/>
    </row>
    <row r="248" spans="3:18">
      <c r="C248" s="88"/>
      <c r="D248" s="88"/>
      <c r="E248" s="88"/>
      <c r="F248" s="88"/>
      <c r="G248" s="88"/>
      <c r="H248" s="88"/>
      <c r="I248" s="88"/>
      <c r="J248" s="88"/>
      <c r="K248" s="88"/>
      <c r="L248" s="88"/>
      <c r="M248" s="88"/>
      <c r="N248" s="88"/>
      <c r="O248" s="88"/>
      <c r="P248" s="88"/>
      <c r="Q248" s="88"/>
      <c r="R248" s="88"/>
    </row>
    <row r="249" spans="3:18">
      <c r="C249" s="88"/>
      <c r="D249" s="88"/>
      <c r="E249" s="88"/>
      <c r="F249" s="88"/>
      <c r="G249" s="88"/>
      <c r="H249" s="88"/>
      <c r="I249" s="88"/>
      <c r="J249" s="88"/>
      <c r="K249" s="88"/>
      <c r="L249" s="88"/>
      <c r="M249" s="88"/>
      <c r="N249" s="88"/>
      <c r="O249" s="88"/>
      <c r="P249" s="88"/>
      <c r="Q249" s="88"/>
      <c r="R249" s="88"/>
    </row>
    <row r="250" spans="3:18">
      <c r="C250" s="88"/>
      <c r="D250" s="88"/>
      <c r="E250" s="88"/>
      <c r="F250" s="88"/>
      <c r="G250" s="88"/>
      <c r="H250" s="88"/>
      <c r="I250" s="88"/>
      <c r="J250" s="88"/>
      <c r="K250" s="88"/>
      <c r="L250" s="88"/>
      <c r="M250" s="88"/>
      <c r="N250" s="88"/>
      <c r="O250" s="88"/>
      <c r="P250" s="88"/>
      <c r="Q250" s="88"/>
      <c r="R250" s="88"/>
    </row>
    <row r="251" spans="3:18">
      <c r="C251" s="88"/>
      <c r="D251" s="88"/>
      <c r="E251" s="88"/>
      <c r="F251" s="88"/>
      <c r="G251" s="88"/>
      <c r="H251" s="88"/>
      <c r="I251" s="88"/>
      <c r="J251" s="88"/>
      <c r="K251" s="88"/>
      <c r="L251" s="88"/>
      <c r="M251" s="88"/>
      <c r="N251" s="88"/>
      <c r="O251" s="88"/>
      <c r="P251" s="88"/>
      <c r="Q251" s="88"/>
      <c r="R251" s="88"/>
    </row>
    <row r="252" spans="3:18">
      <c r="C252" s="88"/>
      <c r="D252" s="88"/>
      <c r="E252" s="88"/>
      <c r="F252" s="88"/>
      <c r="G252" s="88"/>
      <c r="H252" s="88"/>
      <c r="I252" s="88"/>
      <c r="J252" s="88"/>
      <c r="K252" s="88"/>
      <c r="L252" s="88"/>
      <c r="M252" s="88"/>
      <c r="N252" s="88"/>
      <c r="O252" s="88"/>
      <c r="P252" s="88"/>
      <c r="Q252" s="88"/>
      <c r="R252" s="88"/>
    </row>
    <row r="253" spans="3:18">
      <c r="C253" s="88"/>
      <c r="D253" s="88"/>
      <c r="E253" s="88"/>
      <c r="F253" s="88"/>
      <c r="G253" s="88"/>
      <c r="H253" s="88"/>
      <c r="I253" s="88"/>
      <c r="J253" s="88"/>
      <c r="K253" s="88"/>
      <c r="L253" s="88"/>
      <c r="M253" s="88"/>
      <c r="N253" s="88"/>
      <c r="O253" s="88"/>
      <c r="P253" s="88"/>
      <c r="Q253" s="88"/>
      <c r="R253" s="88"/>
    </row>
    <row r="254" spans="3:18">
      <c r="C254" s="88"/>
      <c r="D254" s="88"/>
      <c r="E254" s="88"/>
      <c r="F254" s="88"/>
      <c r="G254" s="88"/>
      <c r="H254" s="88"/>
      <c r="I254" s="88"/>
      <c r="J254" s="88"/>
      <c r="K254" s="88"/>
      <c r="L254" s="88"/>
      <c r="M254" s="88"/>
      <c r="N254" s="88"/>
      <c r="O254" s="88"/>
      <c r="P254" s="88"/>
      <c r="Q254" s="88"/>
      <c r="R254" s="88"/>
    </row>
    <row r="255" spans="3:18">
      <c r="C255" s="88"/>
      <c r="D255" s="88"/>
      <c r="E255" s="88"/>
      <c r="F255" s="88"/>
      <c r="G255" s="88"/>
      <c r="H255" s="88"/>
      <c r="I255" s="88"/>
      <c r="J255" s="88"/>
      <c r="K255" s="88"/>
      <c r="L255" s="88"/>
      <c r="M255" s="88"/>
      <c r="N255" s="88"/>
      <c r="O255" s="88"/>
      <c r="P255" s="88"/>
      <c r="Q255" s="88"/>
      <c r="R255" s="88"/>
    </row>
    <row r="256" spans="3:18">
      <c r="C256" s="88"/>
      <c r="D256" s="88"/>
      <c r="E256" s="88"/>
      <c r="F256" s="88"/>
      <c r="G256" s="88"/>
      <c r="H256" s="88"/>
      <c r="I256" s="88"/>
      <c r="J256" s="88"/>
      <c r="K256" s="88"/>
      <c r="L256" s="88"/>
      <c r="M256" s="88"/>
      <c r="N256" s="88"/>
      <c r="O256" s="88"/>
      <c r="P256" s="88"/>
      <c r="Q256" s="88"/>
      <c r="R256" s="88"/>
    </row>
    <row r="257" spans="3:18">
      <c r="C257" s="88"/>
      <c r="D257" s="88"/>
      <c r="E257" s="88"/>
      <c r="F257" s="88"/>
      <c r="G257" s="88"/>
      <c r="H257" s="88"/>
      <c r="I257" s="88"/>
      <c r="J257" s="88"/>
      <c r="K257" s="88"/>
      <c r="L257" s="88"/>
      <c r="M257" s="88"/>
      <c r="N257" s="88"/>
      <c r="O257" s="88"/>
      <c r="P257" s="88"/>
      <c r="Q257" s="88"/>
      <c r="R257" s="88"/>
    </row>
    <row r="258" spans="3:18">
      <c r="C258" s="88"/>
      <c r="D258" s="88"/>
      <c r="E258" s="88"/>
      <c r="F258" s="88"/>
      <c r="G258" s="88"/>
      <c r="H258" s="88"/>
      <c r="I258" s="88"/>
      <c r="J258" s="88"/>
      <c r="K258" s="88"/>
      <c r="L258" s="88"/>
      <c r="M258" s="88"/>
      <c r="N258" s="88"/>
      <c r="O258" s="88"/>
      <c r="P258" s="88"/>
      <c r="Q258" s="88"/>
      <c r="R258" s="88"/>
    </row>
    <row r="259" spans="3:18">
      <c r="C259" s="88"/>
      <c r="D259" s="88"/>
      <c r="E259" s="88"/>
      <c r="F259" s="88"/>
      <c r="G259" s="88"/>
      <c r="H259" s="88"/>
      <c r="I259" s="88"/>
      <c r="J259" s="88"/>
      <c r="K259" s="88"/>
      <c r="L259" s="88"/>
      <c r="M259" s="88"/>
      <c r="N259" s="88"/>
      <c r="O259" s="88"/>
      <c r="P259" s="88"/>
      <c r="Q259" s="88"/>
      <c r="R259" s="88"/>
    </row>
    <row r="260" spans="3:18">
      <c r="C260" s="88"/>
      <c r="D260" s="88"/>
      <c r="E260" s="88"/>
      <c r="F260" s="88"/>
      <c r="G260" s="88"/>
      <c r="H260" s="88"/>
      <c r="I260" s="88"/>
      <c r="J260" s="88"/>
      <c r="K260" s="88"/>
      <c r="L260" s="88"/>
      <c r="M260" s="88"/>
      <c r="N260" s="88"/>
      <c r="O260" s="88"/>
      <c r="P260" s="88"/>
      <c r="Q260" s="88"/>
      <c r="R260" s="88"/>
    </row>
    <row r="261" spans="3:18">
      <c r="C261" s="88"/>
      <c r="D261" s="88"/>
      <c r="E261" s="88"/>
      <c r="F261" s="88"/>
      <c r="G261" s="88"/>
      <c r="H261" s="88"/>
      <c r="I261" s="88"/>
      <c r="J261" s="88"/>
      <c r="K261" s="88"/>
      <c r="L261" s="88"/>
      <c r="M261" s="88"/>
      <c r="N261" s="88"/>
      <c r="O261" s="88"/>
      <c r="P261" s="88"/>
      <c r="Q261" s="88"/>
      <c r="R261" s="88"/>
    </row>
    <row r="262" spans="3:18">
      <c r="C262" s="88"/>
      <c r="D262" s="88"/>
      <c r="E262" s="88"/>
      <c r="F262" s="88"/>
      <c r="G262" s="88"/>
      <c r="H262" s="88"/>
      <c r="I262" s="88"/>
      <c r="J262" s="88"/>
      <c r="K262" s="88"/>
      <c r="L262" s="88"/>
      <c r="M262" s="88"/>
      <c r="N262" s="88"/>
      <c r="O262" s="88"/>
      <c r="P262" s="88"/>
      <c r="Q262" s="88"/>
      <c r="R262" s="88"/>
    </row>
    <row r="263" spans="3:18">
      <c r="C263" s="88"/>
      <c r="D263" s="88"/>
      <c r="E263" s="88"/>
      <c r="F263" s="88"/>
      <c r="G263" s="88"/>
      <c r="H263" s="88"/>
      <c r="I263" s="88"/>
      <c r="J263" s="88"/>
      <c r="K263" s="88"/>
      <c r="L263" s="88"/>
      <c r="M263" s="88"/>
      <c r="N263" s="88"/>
      <c r="O263" s="88"/>
      <c r="P263" s="88"/>
      <c r="Q263" s="88"/>
      <c r="R263" s="88"/>
    </row>
    <row r="264" spans="3:18">
      <c r="C264" s="88"/>
      <c r="D264" s="88"/>
      <c r="E264" s="88"/>
      <c r="F264" s="88"/>
      <c r="G264" s="88"/>
      <c r="H264" s="88"/>
      <c r="I264" s="88"/>
      <c r="J264" s="88"/>
      <c r="K264" s="88"/>
      <c r="L264" s="88"/>
      <c r="M264" s="88"/>
      <c r="N264" s="88"/>
      <c r="O264" s="88"/>
      <c r="P264" s="88"/>
      <c r="Q264" s="88"/>
      <c r="R264" s="88"/>
    </row>
    <row r="265" spans="3:18">
      <c r="C265" s="88"/>
      <c r="D265" s="88"/>
      <c r="E265" s="88"/>
      <c r="F265" s="88"/>
      <c r="G265" s="88"/>
      <c r="H265" s="88"/>
      <c r="I265" s="88"/>
      <c r="J265" s="88"/>
      <c r="K265" s="88"/>
      <c r="L265" s="88"/>
      <c r="M265" s="88"/>
      <c r="N265" s="88"/>
      <c r="O265" s="88"/>
      <c r="P265" s="88"/>
      <c r="Q265" s="88"/>
      <c r="R265" s="88"/>
    </row>
    <row r="266" spans="3:18">
      <c r="C266" s="88"/>
      <c r="D266" s="88"/>
      <c r="E266" s="88"/>
      <c r="F266" s="88"/>
      <c r="G266" s="88"/>
      <c r="H266" s="88"/>
      <c r="I266" s="88"/>
      <c r="J266" s="88"/>
      <c r="K266" s="88"/>
      <c r="L266" s="88"/>
      <c r="M266" s="88"/>
      <c r="N266" s="88"/>
      <c r="O266" s="88"/>
      <c r="P266" s="88"/>
      <c r="Q266" s="88"/>
      <c r="R266" s="88"/>
    </row>
    <row r="267" spans="3:18">
      <c r="C267" s="88"/>
      <c r="D267" s="88"/>
      <c r="E267" s="88"/>
      <c r="F267" s="88"/>
      <c r="G267" s="88"/>
      <c r="H267" s="88"/>
      <c r="I267" s="88"/>
      <c r="J267" s="88"/>
      <c r="K267" s="88"/>
      <c r="L267" s="88"/>
      <c r="M267" s="88"/>
      <c r="N267" s="88"/>
      <c r="O267" s="88"/>
      <c r="P267" s="88"/>
      <c r="Q267" s="88"/>
      <c r="R267" s="88"/>
    </row>
    <row r="268" spans="3:18">
      <c r="C268" s="88"/>
      <c r="D268" s="88"/>
      <c r="E268" s="88"/>
      <c r="F268" s="88"/>
      <c r="G268" s="88"/>
      <c r="H268" s="88"/>
      <c r="I268" s="88"/>
      <c r="J268" s="88"/>
      <c r="K268" s="88"/>
      <c r="L268" s="88"/>
      <c r="M268" s="88"/>
      <c r="N268" s="88"/>
      <c r="O268" s="88"/>
      <c r="P268" s="88"/>
      <c r="Q268" s="88"/>
      <c r="R268" s="88"/>
    </row>
    <row r="269" spans="3:18">
      <c r="C269" s="88"/>
      <c r="D269" s="88"/>
      <c r="E269" s="88"/>
      <c r="F269" s="88"/>
      <c r="G269" s="88"/>
      <c r="H269" s="88"/>
      <c r="I269" s="88"/>
      <c r="J269" s="88"/>
      <c r="K269" s="88"/>
      <c r="L269" s="88"/>
      <c r="M269" s="88"/>
      <c r="N269" s="88"/>
      <c r="O269" s="88"/>
      <c r="P269" s="88"/>
      <c r="Q269" s="88"/>
      <c r="R269" s="88"/>
    </row>
    <row r="270" spans="3:18">
      <c r="C270" s="88"/>
      <c r="D270" s="88"/>
      <c r="E270" s="88"/>
      <c r="F270" s="88"/>
      <c r="G270" s="88"/>
      <c r="H270" s="88"/>
      <c r="I270" s="88"/>
      <c r="J270" s="88"/>
      <c r="K270" s="88"/>
      <c r="L270" s="88"/>
      <c r="M270" s="88"/>
      <c r="N270" s="88"/>
      <c r="O270" s="88"/>
      <c r="P270" s="88"/>
      <c r="Q270" s="88"/>
      <c r="R270" s="88"/>
    </row>
    <row r="271" spans="3:18">
      <c r="C271" s="88"/>
      <c r="D271" s="88"/>
      <c r="E271" s="88"/>
      <c r="F271" s="88"/>
      <c r="G271" s="88"/>
      <c r="H271" s="88"/>
      <c r="I271" s="88"/>
      <c r="J271" s="88"/>
      <c r="K271" s="88"/>
      <c r="L271" s="88"/>
      <c r="M271" s="88"/>
      <c r="N271" s="88"/>
      <c r="O271" s="88"/>
      <c r="P271" s="88"/>
      <c r="Q271" s="88"/>
      <c r="R271" s="88"/>
    </row>
    <row r="272" spans="3:18">
      <c r="C272" s="88"/>
      <c r="D272" s="88"/>
      <c r="E272" s="88"/>
      <c r="F272" s="88"/>
      <c r="G272" s="88"/>
      <c r="H272" s="88"/>
      <c r="I272" s="88"/>
      <c r="J272" s="88"/>
      <c r="K272" s="88"/>
      <c r="L272" s="88"/>
      <c r="M272" s="88"/>
      <c r="N272" s="88"/>
      <c r="O272" s="88"/>
      <c r="P272" s="88"/>
      <c r="Q272" s="88"/>
      <c r="R272" s="88"/>
    </row>
    <row r="273" spans="3:18">
      <c r="C273" s="88"/>
      <c r="D273" s="88"/>
      <c r="E273" s="88"/>
      <c r="F273" s="88"/>
      <c r="G273" s="88"/>
      <c r="H273" s="88"/>
      <c r="I273" s="88"/>
      <c r="J273" s="88"/>
      <c r="K273" s="88"/>
      <c r="L273" s="88"/>
      <c r="M273" s="88"/>
      <c r="N273" s="88"/>
      <c r="O273" s="88"/>
      <c r="P273" s="88"/>
      <c r="Q273" s="88"/>
      <c r="R273" s="88"/>
    </row>
    <row r="274" spans="3:18">
      <c r="C274" s="88"/>
      <c r="D274" s="88"/>
      <c r="E274" s="88"/>
      <c r="F274" s="88"/>
      <c r="G274" s="88"/>
      <c r="H274" s="88"/>
      <c r="I274" s="88"/>
      <c r="J274" s="88"/>
      <c r="K274" s="88"/>
      <c r="L274" s="88"/>
      <c r="M274" s="88"/>
      <c r="N274" s="88"/>
      <c r="O274" s="88"/>
      <c r="P274" s="88"/>
      <c r="Q274" s="88"/>
      <c r="R274" s="88"/>
    </row>
    <row r="275" spans="3:18">
      <c r="C275" s="88"/>
      <c r="D275" s="88"/>
      <c r="E275" s="88"/>
      <c r="F275" s="88"/>
      <c r="G275" s="88"/>
      <c r="H275" s="88"/>
      <c r="I275" s="88"/>
      <c r="J275" s="88"/>
      <c r="K275" s="88"/>
      <c r="L275" s="88"/>
      <c r="M275" s="88"/>
      <c r="N275" s="88"/>
      <c r="O275" s="88"/>
      <c r="P275" s="88"/>
      <c r="Q275" s="88"/>
      <c r="R275" s="88"/>
    </row>
    <row r="276" spans="3:18">
      <c r="C276" s="88"/>
      <c r="D276" s="88"/>
      <c r="E276" s="88"/>
      <c r="F276" s="88"/>
      <c r="G276" s="88"/>
      <c r="H276" s="88"/>
      <c r="I276" s="88"/>
      <c r="J276" s="88"/>
      <c r="K276" s="88"/>
      <c r="L276" s="88"/>
      <c r="M276" s="88"/>
      <c r="N276" s="88"/>
      <c r="O276" s="88"/>
      <c r="P276" s="88"/>
      <c r="Q276" s="88"/>
      <c r="R276" s="88"/>
    </row>
    <row r="277" spans="3:18">
      <c r="C277" s="88"/>
      <c r="D277" s="88"/>
      <c r="E277" s="88"/>
      <c r="F277" s="88"/>
      <c r="G277" s="88"/>
      <c r="H277" s="88"/>
      <c r="I277" s="88"/>
      <c r="J277" s="88"/>
      <c r="K277" s="88"/>
      <c r="L277" s="88"/>
      <c r="M277" s="88"/>
      <c r="N277" s="88"/>
      <c r="O277" s="88"/>
      <c r="P277" s="88"/>
      <c r="Q277" s="88"/>
      <c r="R277" s="88"/>
    </row>
    <row r="278" spans="3:18">
      <c r="C278" s="88"/>
      <c r="D278" s="88"/>
      <c r="E278" s="88"/>
      <c r="F278" s="88"/>
      <c r="G278" s="88"/>
      <c r="H278" s="88"/>
      <c r="I278" s="88"/>
      <c r="J278" s="88"/>
      <c r="K278" s="88"/>
      <c r="L278" s="88"/>
      <c r="M278" s="88"/>
      <c r="N278" s="88"/>
      <c r="O278" s="88"/>
      <c r="P278" s="88"/>
      <c r="Q278" s="88"/>
      <c r="R278" s="88"/>
    </row>
    <row r="279" spans="3:18">
      <c r="C279" s="88"/>
      <c r="D279" s="88"/>
      <c r="E279" s="88"/>
      <c r="F279" s="88"/>
      <c r="G279" s="88"/>
      <c r="H279" s="88"/>
      <c r="I279" s="88"/>
      <c r="J279" s="88"/>
      <c r="K279" s="88"/>
      <c r="L279" s="88"/>
      <c r="M279" s="88"/>
      <c r="N279" s="88"/>
      <c r="O279" s="88"/>
      <c r="P279" s="88"/>
      <c r="Q279" s="88"/>
      <c r="R279" s="88"/>
    </row>
    <row r="280" spans="3:18">
      <c r="C280" s="88"/>
      <c r="D280" s="88"/>
      <c r="E280" s="88"/>
      <c r="F280" s="88"/>
      <c r="G280" s="88"/>
      <c r="H280" s="88"/>
      <c r="I280" s="88"/>
      <c r="J280" s="88"/>
      <c r="K280" s="88"/>
      <c r="L280" s="88"/>
      <c r="M280" s="88"/>
      <c r="N280" s="88"/>
      <c r="O280" s="88"/>
      <c r="P280" s="88"/>
      <c r="Q280" s="88"/>
      <c r="R280" s="88"/>
    </row>
    <row r="281" spans="3:18">
      <c r="C281" s="88"/>
      <c r="D281" s="88"/>
      <c r="E281" s="88"/>
      <c r="F281" s="88"/>
      <c r="G281" s="88"/>
      <c r="H281" s="88"/>
      <c r="I281" s="88"/>
      <c r="J281" s="88"/>
      <c r="K281" s="88"/>
      <c r="L281" s="88"/>
      <c r="M281" s="88"/>
      <c r="N281" s="88"/>
      <c r="O281" s="88"/>
      <c r="P281" s="88"/>
      <c r="Q281" s="88"/>
      <c r="R281" s="88"/>
    </row>
    <row r="282" spans="3:18">
      <c r="C282" s="88"/>
      <c r="D282" s="88"/>
      <c r="E282" s="88"/>
      <c r="F282" s="88"/>
      <c r="G282" s="88"/>
      <c r="H282" s="88"/>
      <c r="I282" s="88"/>
      <c r="J282" s="88"/>
      <c r="K282" s="88"/>
      <c r="L282" s="88"/>
      <c r="M282" s="88"/>
      <c r="N282" s="88"/>
      <c r="O282" s="88"/>
      <c r="P282" s="88"/>
      <c r="Q282" s="88"/>
      <c r="R282" s="88"/>
    </row>
    <row r="283" spans="3:18">
      <c r="C283" s="88"/>
      <c r="D283" s="88"/>
      <c r="E283" s="88"/>
      <c r="F283" s="88"/>
      <c r="G283" s="88"/>
      <c r="H283" s="88"/>
      <c r="I283" s="88"/>
      <c r="J283" s="88"/>
      <c r="K283" s="88"/>
      <c r="L283" s="88"/>
      <c r="M283" s="88"/>
      <c r="N283" s="88"/>
      <c r="O283" s="88"/>
      <c r="P283" s="88"/>
      <c r="Q283" s="88"/>
      <c r="R283" s="88"/>
    </row>
    <row r="284" spans="3:18">
      <c r="C284" s="88"/>
      <c r="D284" s="88"/>
      <c r="E284" s="88"/>
      <c r="F284" s="88"/>
      <c r="G284" s="88"/>
      <c r="H284" s="88"/>
      <c r="I284" s="88"/>
      <c r="J284" s="88"/>
      <c r="K284" s="88"/>
      <c r="L284" s="88"/>
      <c r="M284" s="88"/>
      <c r="N284" s="88"/>
      <c r="O284" s="88"/>
      <c r="P284" s="88"/>
      <c r="Q284" s="88"/>
      <c r="R284" s="88"/>
    </row>
    <row r="285" spans="3:18">
      <c r="C285" s="88"/>
      <c r="D285" s="88"/>
      <c r="E285" s="88"/>
      <c r="F285" s="88"/>
      <c r="G285" s="88"/>
      <c r="H285" s="88"/>
      <c r="I285" s="88"/>
      <c r="J285" s="88"/>
      <c r="K285" s="88"/>
      <c r="L285" s="88"/>
      <c r="M285" s="88"/>
      <c r="N285" s="88"/>
      <c r="O285" s="88"/>
      <c r="P285" s="88"/>
      <c r="Q285" s="88"/>
      <c r="R285" s="88"/>
    </row>
    <row r="286" spans="3:18">
      <c r="C286" s="88"/>
      <c r="D286" s="88"/>
      <c r="E286" s="88"/>
      <c r="F286" s="88"/>
      <c r="G286" s="88"/>
      <c r="H286" s="88"/>
      <c r="I286" s="88"/>
      <c r="J286" s="88"/>
      <c r="K286" s="88"/>
      <c r="L286" s="88"/>
      <c r="M286" s="88"/>
      <c r="N286" s="88"/>
      <c r="O286" s="88"/>
      <c r="P286" s="88"/>
      <c r="Q286" s="88"/>
      <c r="R286" s="88"/>
    </row>
    <row r="287" spans="3:18">
      <c r="C287" s="88"/>
      <c r="D287" s="88"/>
      <c r="E287" s="88"/>
      <c r="F287" s="88"/>
      <c r="G287" s="88"/>
      <c r="H287" s="88"/>
      <c r="I287" s="88"/>
      <c r="J287" s="88"/>
      <c r="K287" s="88"/>
      <c r="L287" s="88"/>
      <c r="M287" s="88"/>
      <c r="N287" s="88"/>
      <c r="O287" s="88"/>
      <c r="P287" s="88"/>
      <c r="Q287" s="88"/>
      <c r="R287" s="88"/>
    </row>
    <row r="288" spans="3:18">
      <c r="C288" s="88"/>
      <c r="D288" s="88"/>
      <c r="E288" s="88"/>
      <c r="F288" s="88"/>
      <c r="G288" s="88"/>
      <c r="H288" s="88"/>
      <c r="I288" s="88"/>
      <c r="J288" s="88"/>
      <c r="K288" s="88"/>
      <c r="L288" s="88"/>
      <c r="M288" s="88"/>
      <c r="N288" s="88"/>
      <c r="O288" s="88"/>
      <c r="P288" s="88"/>
      <c r="Q288" s="88"/>
      <c r="R288" s="88"/>
    </row>
    <row r="289" spans="3:18">
      <c r="C289" s="88"/>
      <c r="D289" s="88"/>
      <c r="E289" s="88"/>
      <c r="F289" s="88"/>
      <c r="G289" s="88"/>
      <c r="H289" s="88"/>
      <c r="I289" s="88"/>
      <c r="J289" s="88"/>
      <c r="K289" s="88"/>
      <c r="L289" s="88"/>
      <c r="M289" s="88"/>
      <c r="N289" s="88"/>
      <c r="O289" s="88"/>
      <c r="P289" s="88"/>
      <c r="Q289" s="88"/>
      <c r="R289" s="88"/>
    </row>
    <row r="290" spans="3:18">
      <c r="C290" s="88"/>
      <c r="D290" s="88"/>
      <c r="E290" s="88"/>
      <c r="F290" s="88"/>
      <c r="G290" s="88"/>
      <c r="H290" s="88"/>
      <c r="I290" s="88"/>
      <c r="J290" s="88"/>
      <c r="K290" s="88"/>
      <c r="L290" s="88"/>
      <c r="M290" s="88"/>
      <c r="N290" s="88"/>
      <c r="O290" s="88"/>
      <c r="P290" s="88"/>
      <c r="Q290" s="88"/>
      <c r="R290" s="88"/>
    </row>
    <row r="291" spans="3:18">
      <c r="C291" s="88"/>
      <c r="D291" s="88"/>
      <c r="E291" s="88"/>
      <c r="F291" s="88"/>
      <c r="G291" s="88"/>
      <c r="H291" s="88"/>
      <c r="I291" s="88"/>
      <c r="J291" s="88"/>
      <c r="K291" s="88"/>
      <c r="L291" s="88"/>
      <c r="M291" s="88"/>
      <c r="N291" s="88"/>
      <c r="O291" s="88"/>
      <c r="P291" s="88"/>
      <c r="Q291" s="88"/>
      <c r="R291" s="88"/>
    </row>
    <row r="292" spans="3:18">
      <c r="C292" s="88"/>
      <c r="D292" s="88"/>
      <c r="E292" s="88"/>
      <c r="F292" s="88"/>
      <c r="G292" s="88"/>
      <c r="H292" s="88"/>
      <c r="I292" s="88"/>
      <c r="J292" s="88"/>
      <c r="K292" s="88"/>
      <c r="L292" s="88"/>
      <c r="M292" s="88"/>
      <c r="N292" s="88"/>
      <c r="O292" s="88"/>
      <c r="P292" s="88"/>
      <c r="Q292" s="88"/>
      <c r="R292" s="88"/>
    </row>
    <row r="293" spans="3:18">
      <c r="C293" s="88"/>
      <c r="D293" s="88"/>
      <c r="E293" s="88"/>
      <c r="F293" s="88"/>
      <c r="G293" s="88"/>
      <c r="H293" s="88"/>
      <c r="I293" s="88"/>
      <c r="J293" s="88"/>
      <c r="K293" s="88"/>
      <c r="L293" s="88"/>
      <c r="M293" s="88"/>
      <c r="N293" s="88"/>
      <c r="O293" s="88"/>
      <c r="P293" s="88"/>
      <c r="Q293" s="88"/>
      <c r="R293" s="88"/>
    </row>
    <row r="294" spans="3:18">
      <c r="C294" s="88"/>
      <c r="D294" s="88"/>
      <c r="E294" s="88"/>
      <c r="F294" s="88"/>
      <c r="G294" s="88"/>
      <c r="H294" s="88"/>
      <c r="I294" s="88"/>
      <c r="J294" s="88"/>
      <c r="K294" s="88"/>
      <c r="L294" s="88"/>
      <c r="M294" s="88"/>
      <c r="N294" s="88"/>
      <c r="O294" s="88"/>
      <c r="P294" s="88"/>
      <c r="Q294" s="88"/>
      <c r="R294" s="88"/>
    </row>
    <row r="295" spans="3:18">
      <c r="C295" s="88"/>
      <c r="D295" s="88"/>
      <c r="E295" s="88"/>
      <c r="F295" s="88"/>
      <c r="G295" s="88"/>
      <c r="H295" s="88"/>
      <c r="I295" s="88"/>
      <c r="J295" s="88"/>
      <c r="K295" s="88"/>
      <c r="L295" s="88"/>
      <c r="M295" s="88"/>
      <c r="N295" s="88"/>
      <c r="O295" s="88"/>
      <c r="P295" s="88"/>
      <c r="Q295" s="88"/>
      <c r="R295" s="88"/>
    </row>
    <row r="296" spans="3:18">
      <c r="C296" s="88"/>
      <c r="D296" s="88"/>
      <c r="E296" s="88"/>
      <c r="F296" s="88"/>
      <c r="G296" s="88"/>
      <c r="H296" s="88"/>
      <c r="I296" s="88"/>
      <c r="J296" s="88"/>
      <c r="K296" s="88"/>
      <c r="L296" s="88"/>
      <c r="M296" s="88"/>
      <c r="N296" s="88"/>
      <c r="O296" s="88"/>
      <c r="P296" s="88"/>
      <c r="Q296" s="88"/>
      <c r="R296" s="88"/>
    </row>
    <row r="297" spans="3:18">
      <c r="C297" s="88"/>
      <c r="D297" s="88"/>
      <c r="E297" s="88"/>
      <c r="F297" s="88"/>
      <c r="G297" s="88"/>
      <c r="H297" s="88"/>
      <c r="I297" s="88"/>
      <c r="J297" s="88"/>
      <c r="K297" s="88"/>
      <c r="L297" s="88"/>
      <c r="M297" s="88"/>
      <c r="N297" s="88"/>
      <c r="O297" s="88"/>
      <c r="P297" s="88"/>
      <c r="Q297" s="88"/>
      <c r="R297" s="88"/>
    </row>
    <row r="298" spans="3:18">
      <c r="C298" s="88"/>
      <c r="D298" s="88"/>
      <c r="E298" s="88"/>
      <c r="F298" s="88"/>
      <c r="G298" s="88"/>
      <c r="H298" s="88"/>
      <c r="I298" s="88"/>
      <c r="J298" s="88"/>
      <c r="K298" s="88"/>
      <c r="L298" s="88"/>
      <c r="M298" s="88"/>
      <c r="N298" s="88"/>
      <c r="O298" s="88"/>
      <c r="P298" s="88"/>
      <c r="Q298" s="88"/>
      <c r="R298" s="88"/>
    </row>
    <row r="299" spans="3:18">
      <c r="C299" s="88"/>
      <c r="D299" s="88"/>
      <c r="E299" s="88"/>
      <c r="F299" s="88"/>
      <c r="G299" s="88"/>
      <c r="H299" s="88"/>
      <c r="I299" s="88"/>
      <c r="J299" s="88"/>
      <c r="K299" s="88"/>
      <c r="L299" s="88"/>
      <c r="M299" s="88"/>
      <c r="N299" s="88"/>
      <c r="O299" s="88"/>
      <c r="P299" s="88"/>
      <c r="Q299" s="88"/>
      <c r="R299" s="88"/>
    </row>
    <row r="300" spans="3:18">
      <c r="C300" s="88"/>
      <c r="D300" s="88"/>
      <c r="E300" s="88"/>
      <c r="F300" s="88"/>
      <c r="G300" s="88"/>
      <c r="H300" s="88"/>
      <c r="I300" s="88"/>
      <c r="J300" s="88"/>
      <c r="K300" s="88"/>
      <c r="L300" s="88"/>
      <c r="M300" s="88"/>
      <c r="N300" s="88"/>
      <c r="O300" s="88"/>
      <c r="P300" s="88"/>
      <c r="Q300" s="88"/>
      <c r="R300" s="88"/>
    </row>
    <row r="301" spans="3:18">
      <c r="C301" s="88"/>
      <c r="D301" s="88"/>
      <c r="E301" s="88"/>
      <c r="F301" s="88"/>
      <c r="G301" s="88"/>
      <c r="H301" s="88"/>
      <c r="I301" s="88"/>
      <c r="J301" s="88"/>
      <c r="K301" s="88"/>
      <c r="L301" s="88"/>
      <c r="M301" s="88"/>
      <c r="N301" s="88"/>
      <c r="O301" s="88"/>
      <c r="P301" s="88"/>
      <c r="Q301" s="88"/>
      <c r="R301" s="88"/>
    </row>
    <row r="302" spans="3:18">
      <c r="C302" s="88"/>
      <c r="D302" s="88"/>
      <c r="E302" s="88"/>
      <c r="F302" s="88"/>
      <c r="G302" s="88"/>
      <c r="H302" s="88"/>
      <c r="I302" s="88"/>
      <c r="J302" s="88"/>
      <c r="K302" s="88"/>
      <c r="L302" s="88"/>
      <c r="M302" s="88"/>
      <c r="N302" s="88"/>
      <c r="O302" s="88"/>
      <c r="P302" s="88"/>
      <c r="Q302" s="88"/>
      <c r="R302" s="88"/>
    </row>
    <row r="303" spans="3:18">
      <c r="C303" s="88"/>
      <c r="D303" s="88"/>
      <c r="E303" s="88"/>
      <c r="F303" s="88"/>
      <c r="G303" s="88"/>
      <c r="H303" s="88"/>
      <c r="I303" s="88"/>
      <c r="J303" s="88"/>
      <c r="K303" s="88"/>
      <c r="L303" s="88"/>
      <c r="M303" s="88"/>
      <c r="N303" s="88"/>
      <c r="O303" s="88"/>
      <c r="P303" s="88"/>
      <c r="Q303" s="88"/>
      <c r="R303" s="88"/>
    </row>
    <row r="304" spans="3:18">
      <c r="C304" s="88"/>
      <c r="D304" s="88"/>
      <c r="E304" s="88"/>
      <c r="F304" s="88"/>
      <c r="G304" s="88"/>
      <c r="H304" s="88"/>
      <c r="I304" s="88"/>
      <c r="J304" s="88"/>
      <c r="K304" s="88"/>
      <c r="L304" s="88"/>
      <c r="M304" s="88"/>
      <c r="N304" s="88"/>
      <c r="O304" s="88"/>
      <c r="P304" s="88"/>
      <c r="Q304" s="88"/>
      <c r="R304" s="88"/>
    </row>
    <row r="305" spans="3:18">
      <c r="C305" s="88"/>
      <c r="D305" s="88"/>
      <c r="E305" s="88"/>
      <c r="F305" s="88"/>
      <c r="G305" s="88"/>
      <c r="H305" s="88"/>
      <c r="I305" s="88"/>
      <c r="J305" s="88"/>
      <c r="K305" s="88"/>
      <c r="L305" s="88"/>
      <c r="M305" s="88"/>
      <c r="N305" s="88"/>
      <c r="O305" s="88"/>
      <c r="P305" s="88"/>
      <c r="Q305" s="88"/>
      <c r="R305" s="88"/>
    </row>
    <row r="306" spans="3:18">
      <c r="C306" s="88"/>
      <c r="D306" s="88"/>
      <c r="E306" s="88"/>
      <c r="F306" s="88"/>
      <c r="G306" s="88"/>
      <c r="H306" s="88"/>
      <c r="I306" s="88"/>
      <c r="J306" s="88"/>
      <c r="K306" s="88"/>
      <c r="L306" s="88"/>
      <c r="M306" s="88"/>
      <c r="N306" s="88"/>
      <c r="O306" s="88"/>
      <c r="P306" s="88"/>
      <c r="Q306" s="88"/>
      <c r="R306" s="88"/>
    </row>
    <row r="307" spans="3:18">
      <c r="C307" s="88"/>
      <c r="D307" s="88"/>
      <c r="E307" s="88"/>
      <c r="F307" s="88"/>
      <c r="G307" s="88"/>
      <c r="H307" s="88"/>
      <c r="I307" s="88"/>
      <c r="J307" s="88"/>
      <c r="K307" s="88"/>
      <c r="L307" s="88"/>
      <c r="M307" s="88"/>
      <c r="N307" s="88"/>
      <c r="O307" s="88"/>
      <c r="P307" s="88"/>
      <c r="Q307" s="88"/>
      <c r="R307" s="88"/>
    </row>
    <row r="308" spans="3:18">
      <c r="C308" s="88"/>
      <c r="D308" s="88"/>
      <c r="E308" s="88"/>
      <c r="F308" s="88"/>
      <c r="G308" s="88"/>
      <c r="H308" s="88"/>
      <c r="I308" s="88"/>
      <c r="J308" s="88"/>
      <c r="K308" s="88"/>
      <c r="L308" s="88"/>
      <c r="M308" s="88"/>
      <c r="N308" s="88"/>
      <c r="O308" s="88"/>
      <c r="P308" s="88"/>
      <c r="Q308" s="88"/>
      <c r="R308" s="88"/>
    </row>
    <row r="309" spans="3:18">
      <c r="C309" s="88"/>
      <c r="D309" s="88"/>
      <c r="E309" s="88"/>
      <c r="F309" s="88"/>
      <c r="G309" s="88"/>
      <c r="H309" s="88"/>
      <c r="I309" s="88"/>
      <c r="J309" s="88"/>
      <c r="K309" s="88"/>
      <c r="L309" s="88"/>
      <c r="M309" s="88"/>
      <c r="N309" s="88"/>
      <c r="O309" s="88"/>
      <c r="P309" s="88"/>
      <c r="Q309" s="88"/>
      <c r="R309" s="88"/>
    </row>
    <row r="310" spans="3:18">
      <c r="C310" s="88"/>
      <c r="D310" s="88"/>
      <c r="E310" s="88"/>
      <c r="F310" s="88"/>
      <c r="G310" s="88"/>
      <c r="H310" s="88"/>
      <c r="I310" s="88"/>
      <c r="J310" s="88"/>
      <c r="K310" s="88"/>
      <c r="L310" s="88"/>
      <c r="M310" s="88"/>
      <c r="N310" s="88"/>
      <c r="O310" s="88"/>
      <c r="P310" s="88"/>
      <c r="Q310" s="88"/>
      <c r="R310" s="88"/>
    </row>
    <row r="311" spans="3:18">
      <c r="C311" s="88"/>
      <c r="D311" s="88"/>
      <c r="E311" s="88"/>
      <c r="F311" s="88"/>
      <c r="G311" s="88"/>
      <c r="H311" s="88"/>
      <c r="I311" s="88"/>
      <c r="J311" s="88"/>
      <c r="K311" s="88"/>
      <c r="L311" s="88"/>
      <c r="M311" s="88"/>
      <c r="N311" s="88"/>
      <c r="O311" s="88"/>
      <c r="P311" s="88"/>
      <c r="Q311" s="88"/>
      <c r="R311" s="88"/>
    </row>
    <row r="312" spans="3:18">
      <c r="C312" s="88"/>
      <c r="D312" s="88"/>
      <c r="E312" s="88"/>
      <c r="F312" s="88"/>
      <c r="G312" s="88"/>
      <c r="H312" s="88"/>
      <c r="I312" s="88"/>
      <c r="J312" s="88"/>
      <c r="K312" s="88"/>
      <c r="L312" s="88"/>
      <c r="M312" s="88"/>
      <c r="N312" s="88"/>
      <c r="O312" s="88"/>
      <c r="P312" s="88"/>
      <c r="Q312" s="88"/>
      <c r="R312" s="88"/>
    </row>
    <row r="313" spans="3:18">
      <c r="C313" s="88"/>
      <c r="D313" s="88"/>
      <c r="E313" s="88"/>
      <c r="F313" s="88"/>
      <c r="G313" s="88"/>
      <c r="H313" s="88"/>
      <c r="I313" s="88"/>
      <c r="J313" s="88"/>
      <c r="K313" s="88"/>
      <c r="L313" s="88"/>
      <c r="M313" s="88"/>
      <c r="N313" s="88"/>
      <c r="O313" s="88"/>
      <c r="P313" s="88"/>
      <c r="Q313" s="88"/>
      <c r="R313" s="88"/>
    </row>
    <row r="314" spans="3:18">
      <c r="C314" s="88"/>
      <c r="D314" s="88"/>
      <c r="E314" s="88"/>
      <c r="F314" s="88"/>
      <c r="G314" s="88"/>
      <c r="H314" s="88"/>
      <c r="I314" s="88"/>
      <c r="J314" s="88"/>
      <c r="K314" s="88"/>
      <c r="L314" s="88"/>
      <c r="M314" s="88"/>
      <c r="N314" s="88"/>
      <c r="O314" s="88"/>
      <c r="P314" s="88"/>
      <c r="Q314" s="88"/>
      <c r="R314" s="88"/>
    </row>
    <row r="315" spans="3:18">
      <c r="C315" s="88"/>
      <c r="D315" s="88"/>
      <c r="E315" s="88"/>
      <c r="F315" s="88"/>
      <c r="G315" s="88"/>
      <c r="H315" s="88"/>
      <c r="I315" s="88"/>
      <c r="J315" s="88"/>
      <c r="K315" s="88"/>
      <c r="L315" s="88"/>
      <c r="M315" s="88"/>
      <c r="N315" s="88"/>
      <c r="O315" s="88"/>
      <c r="P315" s="88"/>
      <c r="Q315" s="88"/>
      <c r="R315" s="88"/>
    </row>
    <row r="316" spans="3:18">
      <c r="C316" s="88"/>
      <c r="D316" s="88"/>
      <c r="E316" s="88"/>
      <c r="F316" s="88"/>
      <c r="G316" s="88"/>
      <c r="H316" s="88"/>
      <c r="I316" s="88"/>
      <c r="J316" s="88"/>
      <c r="K316" s="88"/>
      <c r="L316" s="88"/>
      <c r="M316" s="88"/>
      <c r="N316" s="88"/>
      <c r="O316" s="88"/>
      <c r="P316" s="88"/>
      <c r="Q316" s="88"/>
      <c r="R316" s="88"/>
    </row>
    <row r="317" spans="3:18">
      <c r="C317" s="88"/>
      <c r="D317" s="88"/>
      <c r="E317" s="88"/>
      <c r="F317" s="88"/>
      <c r="G317" s="88"/>
      <c r="H317" s="88"/>
      <c r="I317" s="88"/>
      <c r="J317" s="88"/>
      <c r="K317" s="88"/>
      <c r="L317" s="88"/>
      <c r="M317" s="88"/>
      <c r="N317" s="88"/>
      <c r="O317" s="88"/>
      <c r="P317" s="88"/>
      <c r="Q317" s="88"/>
      <c r="R317" s="88"/>
    </row>
    <row r="318" spans="3:18">
      <c r="C318" s="88"/>
      <c r="D318" s="88"/>
      <c r="E318" s="88"/>
      <c r="F318" s="88"/>
      <c r="G318" s="88"/>
      <c r="H318" s="88"/>
      <c r="I318" s="88"/>
      <c r="J318" s="88"/>
      <c r="K318" s="88"/>
      <c r="L318" s="88"/>
      <c r="M318" s="88"/>
      <c r="N318" s="88"/>
      <c r="O318" s="88"/>
      <c r="P318" s="88"/>
      <c r="Q318" s="88"/>
      <c r="R318" s="88"/>
    </row>
    <row r="319" spans="3:18">
      <c r="C319" s="88"/>
      <c r="D319" s="88"/>
      <c r="E319" s="88"/>
      <c r="F319" s="88"/>
      <c r="G319" s="88"/>
      <c r="H319" s="88"/>
      <c r="I319" s="88"/>
      <c r="J319" s="88"/>
      <c r="K319" s="88"/>
      <c r="L319" s="88"/>
      <c r="M319" s="88"/>
      <c r="N319" s="88"/>
      <c r="O319" s="88"/>
      <c r="P319" s="88"/>
      <c r="Q319" s="88"/>
      <c r="R319" s="88"/>
    </row>
    <row r="320" spans="3:18">
      <c r="C320" s="88"/>
      <c r="D320" s="88"/>
      <c r="E320" s="88"/>
      <c r="F320" s="88"/>
      <c r="G320" s="88"/>
      <c r="H320" s="88"/>
      <c r="I320" s="88"/>
      <c r="J320" s="88"/>
      <c r="K320" s="88"/>
      <c r="L320" s="88"/>
      <c r="M320" s="88"/>
      <c r="N320" s="88"/>
      <c r="O320" s="88"/>
      <c r="P320" s="88"/>
      <c r="Q320" s="88"/>
      <c r="R320" s="88"/>
    </row>
    <row r="321" spans="3:18">
      <c r="C321" s="88"/>
      <c r="D321" s="88"/>
      <c r="E321" s="88"/>
      <c r="F321" s="88"/>
      <c r="G321" s="88"/>
      <c r="H321" s="88"/>
      <c r="I321" s="88"/>
      <c r="J321" s="88"/>
      <c r="K321" s="88"/>
      <c r="L321" s="88"/>
      <c r="M321" s="88"/>
      <c r="N321" s="88"/>
      <c r="O321" s="88"/>
      <c r="P321" s="88"/>
      <c r="Q321" s="88"/>
      <c r="R321" s="88"/>
    </row>
    <row r="322" spans="3:18">
      <c r="C322" s="88"/>
      <c r="D322" s="88"/>
      <c r="E322" s="88"/>
      <c r="F322" s="88"/>
      <c r="G322" s="88"/>
      <c r="H322" s="88"/>
      <c r="I322" s="88"/>
      <c r="J322" s="88"/>
      <c r="K322" s="88"/>
      <c r="L322" s="88"/>
      <c r="M322" s="88"/>
      <c r="N322" s="88"/>
      <c r="O322" s="88"/>
      <c r="P322" s="88"/>
      <c r="Q322" s="88"/>
      <c r="R322" s="88"/>
    </row>
    <row r="323" spans="3:18">
      <c r="C323" s="88"/>
      <c r="D323" s="88"/>
      <c r="E323" s="88"/>
      <c r="F323" s="88"/>
      <c r="G323" s="88"/>
      <c r="H323" s="88"/>
      <c r="I323" s="88"/>
      <c r="J323" s="88"/>
      <c r="K323" s="88"/>
      <c r="L323" s="88"/>
      <c r="M323" s="88"/>
      <c r="N323" s="88"/>
      <c r="O323" s="88"/>
      <c r="P323" s="88"/>
      <c r="Q323" s="88"/>
      <c r="R323" s="88"/>
    </row>
    <row r="324" spans="3:18">
      <c r="C324" s="88"/>
      <c r="D324" s="88"/>
      <c r="E324" s="88"/>
      <c r="F324" s="88"/>
      <c r="G324" s="88"/>
      <c r="H324" s="88"/>
      <c r="I324" s="88"/>
      <c r="J324" s="88"/>
      <c r="K324" s="88"/>
      <c r="L324" s="88"/>
      <c r="M324" s="88"/>
      <c r="N324" s="88"/>
      <c r="O324" s="88"/>
      <c r="P324" s="88"/>
      <c r="Q324" s="88"/>
      <c r="R324" s="88"/>
    </row>
    <row r="325" spans="3:18">
      <c r="C325" s="88"/>
      <c r="D325" s="88"/>
      <c r="E325" s="88"/>
      <c r="F325" s="88"/>
      <c r="G325" s="88"/>
      <c r="H325" s="88"/>
      <c r="I325" s="88"/>
      <c r="J325" s="88"/>
      <c r="K325" s="88"/>
      <c r="L325" s="88"/>
      <c r="M325" s="88"/>
      <c r="N325" s="88"/>
      <c r="O325" s="88"/>
      <c r="P325" s="88"/>
      <c r="Q325" s="88"/>
      <c r="R325" s="88"/>
    </row>
    <row r="326" spans="3:18">
      <c r="C326" s="88"/>
      <c r="D326" s="88"/>
      <c r="E326" s="88"/>
      <c r="F326" s="88"/>
      <c r="G326" s="88"/>
      <c r="H326" s="88"/>
      <c r="I326" s="88"/>
      <c r="J326" s="88"/>
      <c r="K326" s="88"/>
      <c r="L326" s="88"/>
      <c r="M326" s="88"/>
      <c r="N326" s="88"/>
      <c r="O326" s="88"/>
      <c r="P326" s="88"/>
      <c r="Q326" s="88"/>
      <c r="R326" s="88"/>
    </row>
    <row r="327" spans="3:18">
      <c r="C327" s="88"/>
      <c r="D327" s="88"/>
      <c r="E327" s="88"/>
      <c r="F327" s="88"/>
      <c r="G327" s="88"/>
      <c r="H327" s="88"/>
      <c r="I327" s="88"/>
      <c r="J327" s="88"/>
      <c r="K327" s="88"/>
      <c r="L327" s="88"/>
      <c r="M327" s="88"/>
      <c r="N327" s="88"/>
      <c r="O327" s="88"/>
      <c r="P327" s="88"/>
      <c r="Q327" s="88"/>
      <c r="R327" s="88"/>
    </row>
    <row r="328" spans="3:18">
      <c r="C328" s="88"/>
      <c r="D328" s="88"/>
      <c r="E328" s="88"/>
      <c r="F328" s="88"/>
      <c r="G328" s="88"/>
      <c r="H328" s="88"/>
      <c r="I328" s="88"/>
      <c r="J328" s="88"/>
      <c r="K328" s="88"/>
      <c r="L328" s="88"/>
      <c r="M328" s="88"/>
      <c r="N328" s="88"/>
      <c r="O328" s="88"/>
      <c r="P328" s="88"/>
      <c r="Q328" s="88"/>
      <c r="R328" s="88"/>
    </row>
    <row r="329" spans="3:18">
      <c r="C329" s="88"/>
      <c r="D329" s="88"/>
      <c r="E329" s="88"/>
      <c r="F329" s="88"/>
      <c r="G329" s="88"/>
      <c r="H329" s="88"/>
      <c r="I329" s="88"/>
      <c r="J329" s="88"/>
      <c r="K329" s="88"/>
      <c r="L329" s="88"/>
      <c r="M329" s="88"/>
      <c r="N329" s="88"/>
      <c r="O329" s="88"/>
      <c r="P329" s="88"/>
      <c r="Q329" s="88"/>
      <c r="R329" s="88"/>
    </row>
    <row r="330" spans="3:18">
      <c r="C330" s="88"/>
      <c r="D330" s="88"/>
      <c r="E330" s="88"/>
      <c r="F330" s="88"/>
      <c r="G330" s="88"/>
      <c r="H330" s="88"/>
      <c r="I330" s="88"/>
      <c r="J330" s="88"/>
      <c r="K330" s="88"/>
      <c r="L330" s="88"/>
      <c r="M330" s="88"/>
      <c r="N330" s="88"/>
      <c r="O330" s="88"/>
      <c r="P330" s="88"/>
      <c r="Q330" s="88"/>
      <c r="R330" s="88"/>
    </row>
    <row r="331" spans="3:18">
      <c r="C331" s="88"/>
      <c r="D331" s="88"/>
      <c r="E331" s="88"/>
      <c r="F331" s="88"/>
      <c r="G331" s="88"/>
      <c r="H331" s="88"/>
      <c r="I331" s="88"/>
      <c r="J331" s="88"/>
      <c r="K331" s="88"/>
      <c r="L331" s="88"/>
      <c r="M331" s="88"/>
      <c r="N331" s="88"/>
      <c r="O331" s="88"/>
      <c r="P331" s="88"/>
      <c r="Q331" s="88"/>
      <c r="R331" s="88"/>
    </row>
    <row r="332" spans="3:18">
      <c r="C332" s="88"/>
      <c r="D332" s="88"/>
      <c r="E332" s="88"/>
      <c r="F332" s="88"/>
      <c r="G332" s="88"/>
      <c r="H332" s="88"/>
      <c r="I332" s="88"/>
      <c r="J332" s="88"/>
      <c r="K332" s="88"/>
      <c r="L332" s="88"/>
      <c r="M332" s="88"/>
      <c r="N332" s="88"/>
      <c r="O332" s="88"/>
      <c r="P332" s="88"/>
      <c r="Q332" s="88"/>
      <c r="R332" s="88"/>
    </row>
    <row r="333" spans="3:18">
      <c r="C333" s="88"/>
      <c r="D333" s="88"/>
      <c r="E333" s="88"/>
      <c r="F333" s="88"/>
      <c r="G333" s="88"/>
      <c r="H333" s="88"/>
      <c r="I333" s="88"/>
      <c r="J333" s="88"/>
      <c r="K333" s="88"/>
      <c r="L333" s="88"/>
      <c r="M333" s="88"/>
      <c r="N333" s="88"/>
      <c r="O333" s="88"/>
      <c r="P333" s="88"/>
      <c r="Q333" s="88"/>
      <c r="R333" s="88"/>
    </row>
    <row r="334" spans="3:18">
      <c r="C334" s="88"/>
      <c r="D334" s="88"/>
      <c r="E334" s="88"/>
      <c r="F334" s="88"/>
      <c r="G334" s="88"/>
      <c r="H334" s="88"/>
      <c r="I334" s="88"/>
      <c r="J334" s="88"/>
      <c r="K334" s="88"/>
      <c r="L334" s="88"/>
      <c r="M334" s="88"/>
      <c r="N334" s="88"/>
      <c r="O334" s="88"/>
      <c r="P334" s="88"/>
      <c r="Q334" s="88"/>
      <c r="R334" s="88"/>
    </row>
    <row r="335" spans="3:18">
      <c r="C335" s="88"/>
      <c r="D335" s="88"/>
      <c r="E335" s="88"/>
      <c r="F335" s="88"/>
      <c r="G335" s="88"/>
      <c r="H335" s="88"/>
      <c r="I335" s="88"/>
      <c r="J335" s="88"/>
      <c r="K335" s="88"/>
      <c r="L335" s="88"/>
      <c r="M335" s="88"/>
      <c r="N335" s="88"/>
      <c r="O335" s="88"/>
      <c r="P335" s="88"/>
      <c r="Q335" s="88"/>
      <c r="R335" s="88"/>
    </row>
    <row r="336" spans="3:18">
      <c r="C336" s="88"/>
      <c r="D336" s="88"/>
      <c r="E336" s="88"/>
      <c r="F336" s="88"/>
      <c r="G336" s="88"/>
      <c r="H336" s="88"/>
      <c r="I336" s="88"/>
      <c r="J336" s="88"/>
      <c r="K336" s="88"/>
      <c r="L336" s="88"/>
      <c r="M336" s="88"/>
      <c r="N336" s="88"/>
      <c r="O336" s="88"/>
      <c r="P336" s="88"/>
      <c r="Q336" s="88"/>
      <c r="R336" s="88"/>
    </row>
    <row r="337" spans="3:18">
      <c r="C337" s="88"/>
      <c r="D337" s="88"/>
      <c r="E337" s="88"/>
      <c r="F337" s="88"/>
      <c r="G337" s="88"/>
      <c r="H337" s="88"/>
      <c r="I337" s="88"/>
      <c r="J337" s="88"/>
      <c r="K337" s="88"/>
      <c r="L337" s="88"/>
      <c r="M337" s="88"/>
      <c r="N337" s="88"/>
      <c r="O337" s="88"/>
      <c r="P337" s="88"/>
      <c r="Q337" s="88"/>
      <c r="R337" s="88"/>
    </row>
    <row r="338" spans="3:18">
      <c r="C338" s="88"/>
      <c r="D338" s="88"/>
      <c r="E338" s="88"/>
      <c r="F338" s="88"/>
      <c r="G338" s="88"/>
      <c r="H338" s="88"/>
      <c r="I338" s="88"/>
      <c r="J338" s="88"/>
      <c r="K338" s="88"/>
      <c r="L338" s="88"/>
      <c r="M338" s="88"/>
      <c r="N338" s="88"/>
      <c r="O338" s="88"/>
      <c r="P338" s="88"/>
      <c r="Q338" s="88"/>
      <c r="R338" s="88"/>
    </row>
    <row r="339" spans="3:18">
      <c r="C339" s="88"/>
      <c r="D339" s="88"/>
      <c r="E339" s="88"/>
      <c r="F339" s="88"/>
      <c r="G339" s="88"/>
      <c r="H339" s="88"/>
      <c r="I339" s="88"/>
      <c r="J339" s="88"/>
      <c r="K339" s="88"/>
      <c r="L339" s="88"/>
      <c r="M339" s="88"/>
      <c r="N339" s="88"/>
      <c r="O339" s="88"/>
      <c r="P339" s="88"/>
      <c r="Q339" s="88"/>
      <c r="R339" s="88"/>
    </row>
    <row r="340" spans="3:18">
      <c r="C340" s="88"/>
      <c r="D340" s="88"/>
      <c r="E340" s="88"/>
      <c r="F340" s="88"/>
      <c r="G340" s="88"/>
      <c r="H340" s="88"/>
      <c r="I340" s="88"/>
      <c r="J340" s="88"/>
      <c r="K340" s="88"/>
      <c r="L340" s="88"/>
      <c r="M340" s="88"/>
      <c r="N340" s="88"/>
      <c r="O340" s="88"/>
      <c r="P340" s="88"/>
      <c r="Q340" s="88"/>
      <c r="R340" s="88"/>
    </row>
    <row r="341" spans="3:18">
      <c r="C341" s="88"/>
      <c r="D341" s="88"/>
      <c r="E341" s="88"/>
      <c r="F341" s="88"/>
      <c r="G341" s="88"/>
      <c r="H341" s="88"/>
      <c r="I341" s="88"/>
      <c r="J341" s="88"/>
      <c r="K341" s="88"/>
      <c r="L341" s="88"/>
      <c r="M341" s="88"/>
      <c r="N341" s="88"/>
      <c r="O341" s="88"/>
      <c r="P341" s="88"/>
      <c r="Q341" s="88"/>
      <c r="R341" s="88"/>
    </row>
    <row r="342" spans="3:18">
      <c r="C342" s="88"/>
      <c r="D342" s="88"/>
      <c r="E342" s="88"/>
      <c r="F342" s="88"/>
      <c r="G342" s="88"/>
      <c r="H342" s="88"/>
      <c r="I342" s="88"/>
      <c r="J342" s="88"/>
      <c r="K342" s="88"/>
      <c r="L342" s="88"/>
      <c r="M342" s="88"/>
      <c r="N342" s="88"/>
      <c r="O342" s="88"/>
      <c r="P342" s="88"/>
      <c r="Q342" s="88"/>
      <c r="R342" s="88"/>
    </row>
    <row r="343" spans="3:18">
      <c r="C343" s="88"/>
      <c r="D343" s="88"/>
      <c r="E343" s="88"/>
      <c r="F343" s="88"/>
      <c r="G343" s="88"/>
      <c r="H343" s="88"/>
      <c r="I343" s="88"/>
      <c r="J343" s="88"/>
      <c r="K343" s="88"/>
      <c r="L343" s="88"/>
      <c r="M343" s="88"/>
      <c r="N343" s="88"/>
      <c r="O343" s="88"/>
      <c r="P343" s="88"/>
      <c r="Q343" s="88"/>
      <c r="R343" s="88"/>
    </row>
    <row r="344" spans="3:18">
      <c r="C344" s="88"/>
      <c r="D344" s="88"/>
      <c r="E344" s="88"/>
      <c r="F344" s="88"/>
      <c r="G344" s="88"/>
      <c r="H344" s="88"/>
      <c r="I344" s="88"/>
      <c r="J344" s="88"/>
      <c r="K344" s="88"/>
      <c r="L344" s="88"/>
      <c r="M344" s="88"/>
      <c r="N344" s="88"/>
      <c r="O344" s="88"/>
      <c r="P344" s="88"/>
      <c r="Q344" s="88"/>
      <c r="R344" s="88"/>
    </row>
    <row r="345" spans="3:18">
      <c r="C345" s="88"/>
      <c r="D345" s="88"/>
      <c r="E345" s="88"/>
      <c r="F345" s="88"/>
      <c r="G345" s="88"/>
      <c r="H345" s="88"/>
      <c r="I345" s="88"/>
      <c r="J345" s="88"/>
      <c r="K345" s="88"/>
      <c r="L345" s="88"/>
      <c r="M345" s="88"/>
      <c r="N345" s="88"/>
      <c r="O345" s="88"/>
      <c r="P345" s="88"/>
      <c r="Q345" s="88"/>
      <c r="R345" s="88"/>
    </row>
    <row r="346" spans="3:18">
      <c r="C346" s="88"/>
      <c r="D346" s="88"/>
      <c r="E346" s="88"/>
      <c r="F346" s="88"/>
      <c r="G346" s="88"/>
      <c r="H346" s="88"/>
      <c r="I346" s="88"/>
      <c r="J346" s="88"/>
      <c r="K346" s="88"/>
      <c r="L346" s="88"/>
      <c r="M346" s="88"/>
      <c r="N346" s="88"/>
      <c r="O346" s="88"/>
      <c r="P346" s="88"/>
      <c r="Q346" s="88"/>
      <c r="R346" s="88"/>
    </row>
    <row r="347" spans="3:18">
      <c r="C347" s="88"/>
      <c r="D347" s="88"/>
      <c r="E347" s="88"/>
      <c r="F347" s="88"/>
      <c r="G347" s="88"/>
      <c r="H347" s="88"/>
      <c r="I347" s="88"/>
      <c r="J347" s="88"/>
      <c r="K347" s="88"/>
      <c r="L347" s="88"/>
      <c r="M347" s="88"/>
      <c r="N347" s="88"/>
      <c r="O347" s="88"/>
      <c r="P347" s="88"/>
      <c r="Q347" s="88"/>
      <c r="R347" s="88"/>
    </row>
    <row r="348" spans="3:18">
      <c r="C348" s="88"/>
      <c r="D348" s="88"/>
      <c r="E348" s="88"/>
      <c r="F348" s="88"/>
      <c r="G348" s="88"/>
      <c r="H348" s="88"/>
      <c r="I348" s="88"/>
      <c r="J348" s="88"/>
      <c r="K348" s="88"/>
      <c r="L348" s="88"/>
      <c r="M348" s="88"/>
      <c r="N348" s="88"/>
      <c r="O348" s="88"/>
      <c r="P348" s="88"/>
      <c r="Q348" s="88"/>
      <c r="R348" s="88"/>
    </row>
    <row r="349" spans="3:18">
      <c r="C349" s="88"/>
      <c r="D349" s="88"/>
      <c r="E349" s="88"/>
      <c r="F349" s="88"/>
      <c r="G349" s="88"/>
      <c r="H349" s="88"/>
      <c r="I349" s="88"/>
      <c r="J349" s="88"/>
      <c r="K349" s="88"/>
      <c r="L349" s="88"/>
      <c r="M349" s="88"/>
      <c r="N349" s="88"/>
      <c r="O349" s="88"/>
      <c r="P349" s="88"/>
      <c r="Q349" s="88"/>
      <c r="R349" s="88"/>
    </row>
    <row r="350" spans="3:18">
      <c r="C350" s="88"/>
      <c r="D350" s="88"/>
      <c r="E350" s="88"/>
      <c r="F350" s="88"/>
      <c r="G350" s="88"/>
      <c r="H350" s="88"/>
      <c r="I350" s="88"/>
      <c r="J350" s="88"/>
      <c r="K350" s="88"/>
      <c r="L350" s="88"/>
      <c r="M350" s="88"/>
      <c r="N350" s="88"/>
      <c r="O350" s="88"/>
      <c r="P350" s="88"/>
      <c r="Q350" s="88"/>
      <c r="R350" s="88"/>
    </row>
    <row r="351" spans="3:18">
      <c r="C351" s="88"/>
      <c r="D351" s="88"/>
      <c r="E351" s="88"/>
      <c r="F351" s="88"/>
      <c r="G351" s="88"/>
      <c r="H351" s="88"/>
      <c r="I351" s="88"/>
      <c r="J351" s="88"/>
      <c r="K351" s="88"/>
      <c r="L351" s="88"/>
      <c r="M351" s="88"/>
      <c r="N351" s="88"/>
      <c r="O351" s="88"/>
      <c r="P351" s="88"/>
      <c r="Q351" s="88"/>
      <c r="R351" s="88"/>
    </row>
    <row r="352" spans="3:18">
      <c r="C352" s="88"/>
      <c r="D352" s="88"/>
      <c r="E352" s="88"/>
      <c r="F352" s="88"/>
      <c r="G352" s="88"/>
      <c r="H352" s="88"/>
      <c r="I352" s="88"/>
      <c r="J352" s="88"/>
      <c r="K352" s="88"/>
      <c r="L352" s="88"/>
      <c r="M352" s="88"/>
      <c r="N352" s="88"/>
      <c r="O352" s="88"/>
      <c r="P352" s="88"/>
      <c r="Q352" s="88"/>
      <c r="R352" s="88"/>
    </row>
    <row r="353" spans="3:18">
      <c r="C353" s="88"/>
      <c r="D353" s="88"/>
      <c r="E353" s="88"/>
      <c r="F353" s="88"/>
      <c r="G353" s="88"/>
      <c r="H353" s="88"/>
      <c r="I353" s="88"/>
      <c r="J353" s="88"/>
      <c r="K353" s="88"/>
      <c r="L353" s="88"/>
      <c r="M353" s="88"/>
      <c r="N353" s="88"/>
      <c r="O353" s="88"/>
      <c r="P353" s="88"/>
      <c r="Q353" s="88"/>
      <c r="R353" s="88"/>
    </row>
    <row r="354" spans="3:18">
      <c r="C354" s="88"/>
      <c r="D354" s="88"/>
      <c r="E354" s="88"/>
      <c r="F354" s="88"/>
      <c r="G354" s="88"/>
      <c r="H354" s="88"/>
      <c r="I354" s="88"/>
      <c r="J354" s="88"/>
      <c r="K354" s="88"/>
      <c r="L354" s="88"/>
      <c r="M354" s="88"/>
      <c r="N354" s="88"/>
      <c r="O354" s="88"/>
      <c r="P354" s="88"/>
      <c r="Q354" s="88"/>
      <c r="R354" s="88"/>
    </row>
    <row r="355" spans="3:18">
      <c r="C355" s="88"/>
      <c r="D355" s="88"/>
      <c r="E355" s="88"/>
      <c r="F355" s="88"/>
      <c r="G355" s="88"/>
      <c r="H355" s="88"/>
      <c r="I355" s="88"/>
      <c r="J355" s="88"/>
      <c r="K355" s="88"/>
      <c r="L355" s="88"/>
      <c r="M355" s="88"/>
      <c r="N355" s="88"/>
      <c r="O355" s="88"/>
      <c r="P355" s="88"/>
      <c r="Q355" s="88"/>
      <c r="R355" s="88"/>
    </row>
    <row r="356" spans="3:18">
      <c r="C356" s="88"/>
      <c r="D356" s="88"/>
      <c r="E356" s="88"/>
      <c r="F356" s="88"/>
      <c r="G356" s="88"/>
      <c r="H356" s="88"/>
      <c r="I356" s="88"/>
      <c r="J356" s="88"/>
      <c r="K356" s="88"/>
      <c r="L356" s="88"/>
      <c r="M356" s="88"/>
      <c r="N356" s="88"/>
      <c r="O356" s="88"/>
      <c r="P356" s="88"/>
      <c r="Q356" s="88"/>
      <c r="R356" s="88"/>
    </row>
    <row r="357" spans="3:18">
      <c r="C357" s="88"/>
      <c r="D357" s="88"/>
      <c r="E357" s="88"/>
      <c r="F357" s="88"/>
      <c r="G357" s="88"/>
      <c r="H357" s="88"/>
      <c r="I357" s="88"/>
      <c r="J357" s="88"/>
      <c r="K357" s="88"/>
      <c r="L357" s="88"/>
      <c r="M357" s="88"/>
      <c r="N357" s="88"/>
      <c r="O357" s="88"/>
      <c r="P357" s="88"/>
      <c r="Q357" s="88"/>
      <c r="R357" s="88"/>
    </row>
    <row r="358" spans="3:18">
      <c r="C358" s="88"/>
      <c r="D358" s="88"/>
      <c r="E358" s="88"/>
      <c r="F358" s="88"/>
      <c r="G358" s="88"/>
      <c r="H358" s="88"/>
      <c r="I358" s="88"/>
      <c r="J358" s="88"/>
      <c r="K358" s="88"/>
      <c r="L358" s="88"/>
      <c r="M358" s="88"/>
      <c r="N358" s="88"/>
      <c r="O358" s="88"/>
      <c r="P358" s="88"/>
      <c r="Q358" s="88"/>
      <c r="R358" s="88"/>
    </row>
    <row r="359" spans="3:18">
      <c r="C359" s="88"/>
      <c r="D359" s="88"/>
      <c r="E359" s="88"/>
      <c r="F359" s="88"/>
      <c r="G359" s="88"/>
      <c r="H359" s="88"/>
      <c r="I359" s="88"/>
      <c r="J359" s="88"/>
      <c r="K359" s="88"/>
      <c r="L359" s="88"/>
      <c r="M359" s="88"/>
      <c r="N359" s="88"/>
      <c r="O359" s="88"/>
      <c r="P359" s="88"/>
      <c r="Q359" s="88"/>
      <c r="R359" s="88"/>
    </row>
    <row r="360" spans="3:18">
      <c r="C360" s="88"/>
      <c r="D360" s="88"/>
      <c r="E360" s="88"/>
      <c r="F360" s="88"/>
      <c r="G360" s="88"/>
      <c r="H360" s="88"/>
      <c r="I360" s="88"/>
      <c r="J360" s="88"/>
      <c r="K360" s="88"/>
      <c r="L360" s="88"/>
      <c r="M360" s="88"/>
      <c r="N360" s="88"/>
      <c r="O360" s="88"/>
      <c r="P360" s="88"/>
      <c r="Q360" s="88"/>
      <c r="R360" s="88"/>
    </row>
    <row r="361" spans="3:18">
      <c r="C361" s="88"/>
      <c r="D361" s="88"/>
      <c r="E361" s="88"/>
      <c r="F361" s="88"/>
      <c r="G361" s="88"/>
      <c r="H361" s="88"/>
      <c r="I361" s="88"/>
      <c r="J361" s="88"/>
      <c r="K361" s="88"/>
      <c r="L361" s="88"/>
      <c r="M361" s="88"/>
      <c r="N361" s="88"/>
      <c r="O361" s="88"/>
      <c r="P361" s="88"/>
      <c r="Q361" s="88"/>
      <c r="R361" s="88"/>
    </row>
    <row r="362" spans="3:18">
      <c r="C362" s="88"/>
      <c r="D362" s="88"/>
      <c r="E362" s="88"/>
      <c r="F362" s="88"/>
      <c r="G362" s="88"/>
      <c r="H362" s="88"/>
      <c r="I362" s="88"/>
      <c r="J362" s="88"/>
      <c r="K362" s="88"/>
      <c r="L362" s="88"/>
      <c r="M362" s="88"/>
      <c r="N362" s="88"/>
      <c r="O362" s="88"/>
      <c r="P362" s="88"/>
      <c r="Q362" s="88"/>
      <c r="R362" s="88"/>
    </row>
    <row r="363" spans="3:18">
      <c r="C363" s="88"/>
      <c r="D363" s="88"/>
      <c r="E363" s="88"/>
      <c r="F363" s="88"/>
      <c r="G363" s="88"/>
      <c r="H363" s="88"/>
      <c r="I363" s="88"/>
      <c r="J363" s="88"/>
      <c r="K363" s="88"/>
      <c r="L363" s="88"/>
      <c r="M363" s="88"/>
      <c r="N363" s="88"/>
      <c r="O363" s="88"/>
      <c r="P363" s="88"/>
      <c r="Q363" s="88"/>
      <c r="R363" s="88"/>
    </row>
    <row r="364" spans="3:18">
      <c r="C364" s="88"/>
      <c r="D364" s="88"/>
      <c r="E364" s="88"/>
      <c r="F364" s="88"/>
      <c r="G364" s="88"/>
      <c r="H364" s="88"/>
      <c r="I364" s="88"/>
      <c r="J364" s="88"/>
      <c r="K364" s="88"/>
      <c r="L364" s="88"/>
      <c r="M364" s="88"/>
      <c r="N364" s="88"/>
      <c r="O364" s="88"/>
      <c r="P364" s="88"/>
      <c r="Q364" s="88"/>
      <c r="R364" s="88"/>
    </row>
    <row r="365" spans="3:18">
      <c r="C365" s="88"/>
      <c r="D365" s="88"/>
      <c r="E365" s="88"/>
      <c r="F365" s="88"/>
      <c r="G365" s="88"/>
      <c r="H365" s="88"/>
      <c r="I365" s="88"/>
      <c r="J365" s="88"/>
      <c r="K365" s="88"/>
      <c r="L365" s="88"/>
      <c r="M365" s="88"/>
      <c r="N365" s="88"/>
      <c r="O365" s="88"/>
      <c r="P365" s="88"/>
      <c r="Q365" s="88"/>
      <c r="R365" s="88"/>
    </row>
    <row r="366" spans="3:18">
      <c r="C366" s="88"/>
      <c r="D366" s="88"/>
      <c r="E366" s="88"/>
      <c r="F366" s="88"/>
      <c r="G366" s="88"/>
      <c r="H366" s="88"/>
      <c r="I366" s="88"/>
      <c r="J366" s="88"/>
      <c r="K366" s="88"/>
      <c r="L366" s="88"/>
      <c r="M366" s="88"/>
      <c r="N366" s="88"/>
      <c r="O366" s="88"/>
      <c r="P366" s="88"/>
      <c r="Q366" s="88"/>
      <c r="R366" s="88"/>
    </row>
    <row r="367" spans="3:18">
      <c r="C367" s="88"/>
      <c r="D367" s="88"/>
      <c r="E367" s="88"/>
      <c r="F367" s="88"/>
      <c r="G367" s="88"/>
      <c r="H367" s="88"/>
      <c r="I367" s="88"/>
      <c r="J367" s="88"/>
      <c r="K367" s="88"/>
      <c r="L367" s="88"/>
      <c r="M367" s="88"/>
      <c r="N367" s="88"/>
      <c r="O367" s="88"/>
      <c r="P367" s="88"/>
      <c r="Q367" s="88"/>
      <c r="R367" s="88"/>
    </row>
    <row r="368" spans="3:18">
      <c r="C368" s="88"/>
      <c r="D368" s="88"/>
      <c r="E368" s="88"/>
      <c r="F368" s="88"/>
      <c r="G368" s="88"/>
      <c r="H368" s="88"/>
      <c r="I368" s="88"/>
      <c r="J368" s="88"/>
      <c r="K368" s="88"/>
      <c r="L368" s="88"/>
      <c r="M368" s="88"/>
      <c r="N368" s="88"/>
      <c r="O368" s="88"/>
      <c r="P368" s="88"/>
      <c r="Q368" s="88"/>
      <c r="R368" s="88"/>
    </row>
    <row r="369" spans="3:18">
      <c r="C369" s="88"/>
      <c r="D369" s="88"/>
      <c r="E369" s="88"/>
      <c r="F369" s="88"/>
      <c r="G369" s="88"/>
      <c r="H369" s="88"/>
      <c r="I369" s="88"/>
      <c r="J369" s="88"/>
      <c r="K369" s="88"/>
      <c r="L369" s="88"/>
      <c r="M369" s="88"/>
      <c r="N369" s="88"/>
      <c r="O369" s="88"/>
      <c r="P369" s="88"/>
      <c r="Q369" s="88"/>
      <c r="R369" s="88"/>
    </row>
    <row r="370" spans="3:18">
      <c r="C370" s="88"/>
      <c r="D370" s="88"/>
      <c r="E370" s="88"/>
      <c r="F370" s="88"/>
      <c r="G370" s="88"/>
      <c r="H370" s="88"/>
      <c r="I370" s="88"/>
      <c r="J370" s="88"/>
      <c r="K370" s="88"/>
      <c r="L370" s="88"/>
      <c r="M370" s="88"/>
      <c r="N370" s="88"/>
      <c r="O370" s="88"/>
      <c r="P370" s="88"/>
      <c r="Q370" s="88"/>
      <c r="R370" s="88"/>
    </row>
    <row r="371" spans="3:18">
      <c r="C371" s="88"/>
      <c r="D371" s="88"/>
      <c r="E371" s="88"/>
      <c r="F371" s="88"/>
      <c r="G371" s="88"/>
      <c r="H371" s="88"/>
      <c r="I371" s="88"/>
      <c r="J371" s="88"/>
      <c r="K371" s="88"/>
      <c r="L371" s="88"/>
      <c r="M371" s="88"/>
      <c r="N371" s="88"/>
      <c r="O371" s="88"/>
      <c r="P371" s="88"/>
      <c r="Q371" s="88"/>
      <c r="R371" s="88"/>
    </row>
    <row r="372" spans="3:18">
      <c r="C372" s="88"/>
      <c r="D372" s="88"/>
      <c r="E372" s="88"/>
      <c r="F372" s="88"/>
      <c r="G372" s="88"/>
      <c r="H372" s="88"/>
      <c r="I372" s="88"/>
      <c r="J372" s="88"/>
      <c r="K372" s="88"/>
      <c r="L372" s="88"/>
      <c r="M372" s="88"/>
      <c r="N372" s="88"/>
      <c r="O372" s="88"/>
      <c r="P372" s="88"/>
      <c r="Q372" s="88"/>
      <c r="R372" s="88"/>
    </row>
    <row r="373" spans="3:18">
      <c r="C373" s="88"/>
      <c r="D373" s="88"/>
      <c r="E373" s="88"/>
      <c r="F373" s="88"/>
      <c r="G373" s="88"/>
      <c r="H373" s="88"/>
      <c r="I373" s="88"/>
      <c r="J373" s="88"/>
      <c r="K373" s="88"/>
      <c r="L373" s="88"/>
      <c r="M373" s="88"/>
      <c r="N373" s="88"/>
      <c r="O373" s="88"/>
      <c r="P373" s="88"/>
      <c r="Q373" s="88"/>
      <c r="R373" s="88"/>
    </row>
    <row r="374" spans="3:18">
      <c r="C374" s="88"/>
      <c r="D374" s="88"/>
      <c r="E374" s="88"/>
      <c r="F374" s="88"/>
      <c r="G374" s="88"/>
      <c r="H374" s="88"/>
      <c r="I374" s="88"/>
      <c r="J374" s="88"/>
      <c r="K374" s="88"/>
      <c r="L374" s="88"/>
      <c r="M374" s="88"/>
      <c r="N374" s="88"/>
      <c r="O374" s="88"/>
      <c r="P374" s="88"/>
      <c r="Q374" s="88"/>
      <c r="R374" s="88"/>
    </row>
    <row r="375" spans="3:18">
      <c r="C375" s="88"/>
      <c r="D375" s="88"/>
      <c r="E375" s="88"/>
      <c r="F375" s="88"/>
      <c r="G375" s="88"/>
      <c r="H375" s="88"/>
      <c r="I375" s="88"/>
      <c r="J375" s="88"/>
      <c r="K375" s="88"/>
      <c r="L375" s="88"/>
      <c r="M375" s="88"/>
      <c r="N375" s="88"/>
      <c r="O375" s="88"/>
      <c r="P375" s="88"/>
      <c r="Q375" s="88"/>
      <c r="R375" s="88"/>
    </row>
    <row r="376" spans="3:18">
      <c r="C376" s="88"/>
      <c r="D376" s="88"/>
      <c r="E376" s="88"/>
      <c r="F376" s="88"/>
      <c r="G376" s="88"/>
      <c r="H376" s="88"/>
      <c r="I376" s="88"/>
      <c r="J376" s="88"/>
      <c r="K376" s="88"/>
      <c r="L376" s="88"/>
      <c r="M376" s="88"/>
      <c r="N376" s="88"/>
      <c r="O376" s="88"/>
      <c r="P376" s="88"/>
      <c r="Q376" s="88"/>
      <c r="R376" s="88"/>
    </row>
    <row r="377" spans="3:18">
      <c r="C377" s="88"/>
      <c r="D377" s="88"/>
      <c r="E377" s="88"/>
      <c r="F377" s="88"/>
      <c r="G377" s="88"/>
      <c r="H377" s="88"/>
      <c r="I377" s="88"/>
      <c r="J377" s="88"/>
      <c r="K377" s="88"/>
      <c r="L377" s="88"/>
      <c r="M377" s="88"/>
      <c r="N377" s="88"/>
      <c r="O377" s="88"/>
      <c r="P377" s="88"/>
      <c r="Q377" s="88"/>
      <c r="R377" s="88"/>
    </row>
    <row r="378" spans="3:18">
      <c r="C378" s="88"/>
      <c r="D378" s="88"/>
      <c r="E378" s="88"/>
      <c r="F378" s="88"/>
      <c r="G378" s="88"/>
      <c r="H378" s="88"/>
      <c r="I378" s="88"/>
      <c r="J378" s="88"/>
      <c r="K378" s="88"/>
      <c r="L378" s="88"/>
      <c r="M378" s="88"/>
      <c r="N378" s="88"/>
      <c r="O378" s="88"/>
      <c r="P378" s="88"/>
      <c r="Q378" s="88"/>
      <c r="R378" s="88"/>
    </row>
    <row r="379" spans="3:18">
      <c r="C379" s="88"/>
      <c r="D379" s="88"/>
      <c r="E379" s="88"/>
      <c r="F379" s="88"/>
      <c r="G379" s="88"/>
      <c r="H379" s="88"/>
      <c r="I379" s="88"/>
      <c r="J379" s="88"/>
      <c r="K379" s="88"/>
      <c r="L379" s="88"/>
      <c r="M379" s="88"/>
      <c r="N379" s="88"/>
      <c r="O379" s="88"/>
      <c r="P379" s="88"/>
      <c r="Q379" s="88"/>
      <c r="R379" s="88"/>
    </row>
    <row r="380" spans="3:18">
      <c r="C380" s="88"/>
      <c r="D380" s="88"/>
      <c r="E380" s="88"/>
      <c r="F380" s="88"/>
      <c r="G380" s="88"/>
      <c r="H380" s="88"/>
      <c r="I380" s="88"/>
      <c r="J380" s="88"/>
      <c r="K380" s="88"/>
      <c r="L380" s="88"/>
      <c r="M380" s="88"/>
      <c r="N380" s="88"/>
      <c r="O380" s="88"/>
      <c r="P380" s="88"/>
      <c r="Q380" s="88"/>
      <c r="R380" s="88"/>
    </row>
    <row r="381" spans="3:18">
      <c r="C381" s="88"/>
      <c r="D381" s="88"/>
      <c r="E381" s="88"/>
      <c r="F381" s="88"/>
      <c r="G381" s="88"/>
      <c r="H381" s="88"/>
      <c r="I381" s="88"/>
      <c r="J381" s="88"/>
      <c r="K381" s="88"/>
      <c r="L381" s="88"/>
      <c r="M381" s="88"/>
      <c r="N381" s="88"/>
      <c r="O381" s="88"/>
      <c r="P381" s="88"/>
      <c r="Q381" s="88"/>
      <c r="R381" s="88"/>
    </row>
    <row r="382" spans="3:18">
      <c r="C382" s="88"/>
      <c r="D382" s="88"/>
      <c r="E382" s="88"/>
      <c r="F382" s="88"/>
      <c r="G382" s="88"/>
      <c r="H382" s="88"/>
      <c r="I382" s="88"/>
      <c r="J382" s="88"/>
      <c r="K382" s="88"/>
      <c r="L382" s="88"/>
      <c r="M382" s="88"/>
      <c r="N382" s="88"/>
      <c r="O382" s="88"/>
      <c r="P382" s="88"/>
      <c r="Q382" s="88"/>
      <c r="R382" s="88"/>
    </row>
  </sheetData>
  <mergeCells count="10">
    <mergeCell ref="B33:H35"/>
    <mergeCell ref="B10:H10"/>
    <mergeCell ref="J10:O10"/>
    <mergeCell ref="B11:H18"/>
    <mergeCell ref="J11:O16"/>
    <mergeCell ref="J17:O21"/>
    <mergeCell ref="B19:H26"/>
    <mergeCell ref="J22:O27"/>
    <mergeCell ref="B27:H32"/>
    <mergeCell ref="J28:O31"/>
  </mergeCells>
  <printOptions horizontalCentered="1" verticalCentered="1"/>
  <pageMargins left="0.25" right="0.25" top="0.5" bottom="0.55000000000000004" header="0.5" footer="0.5"/>
  <pageSetup paperSize="5" scale="98" orientation="landscape" r:id="rId1"/>
  <headerFooter alignWithMargins="0"/>
  <rowBreaks count="3" manualBreakCount="3">
    <brk id="71" max="16383" man="1"/>
    <brk id="105" max="16383" man="1"/>
    <brk id="1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2:R391"/>
  <sheetViews>
    <sheetView workbookViewId="0"/>
  </sheetViews>
  <sheetFormatPr defaultColWidth="9.77734375" defaultRowHeight="15"/>
  <cols>
    <col min="1" max="1" width="7" customWidth="1"/>
    <col min="2" max="2" width="7.77734375" customWidth="1"/>
    <col min="3" max="3" width="4.77734375" customWidth="1"/>
    <col min="4" max="4" width="14.77734375" customWidth="1"/>
    <col min="5" max="5" width="11.77734375" customWidth="1"/>
    <col min="7" max="7" width="9.88671875" bestFit="1" customWidth="1"/>
    <col min="8" max="8" width="10.5546875" bestFit="1" customWidth="1"/>
    <col min="9" max="9" width="1.77734375" customWidth="1"/>
    <col min="10" max="10" width="7.77734375" customWidth="1"/>
    <col min="11" max="11" width="4.77734375" customWidth="1"/>
    <col min="12" max="12" width="23.88671875" customWidth="1"/>
    <col min="13" max="13" width="11.77734375" customWidth="1"/>
    <col min="15" max="15" width="10.77734375" bestFit="1" customWidth="1"/>
    <col min="16" max="16" width="1.88671875" customWidth="1"/>
  </cols>
  <sheetData>
    <row r="2" spans="2:16">
      <c r="B2" s="413"/>
      <c r="C2" s="414"/>
      <c r="D2" s="414"/>
      <c r="E2" s="1025"/>
      <c r="F2" s="414"/>
      <c r="G2" s="414"/>
      <c r="H2" s="414"/>
      <c r="I2" s="414"/>
      <c r="J2" s="414"/>
      <c r="K2" s="414"/>
      <c r="L2" s="414"/>
      <c r="M2" s="1025"/>
      <c r="N2" s="414"/>
      <c r="O2" s="414"/>
      <c r="P2" s="104"/>
    </row>
    <row r="3" spans="2:16">
      <c r="B3" s="92"/>
      <c r="D3" s="820"/>
      <c r="E3" s="820"/>
      <c r="H3" s="108" t="s">
        <v>561</v>
      </c>
      <c r="I3" s="108"/>
      <c r="M3" s="820"/>
      <c r="P3" s="61"/>
    </row>
    <row r="4" spans="2:16">
      <c r="B4" s="92"/>
      <c r="D4" s="820"/>
      <c r="E4" s="820"/>
      <c r="M4" s="820"/>
      <c r="P4" s="61"/>
    </row>
    <row r="5" spans="2:16" ht="15.75">
      <c r="B5" s="92"/>
      <c r="C5" s="820"/>
      <c r="D5" s="820"/>
      <c r="E5" s="1054"/>
      <c r="F5" s="820"/>
      <c r="G5" s="820"/>
      <c r="H5" s="1023" t="s">
        <v>849</v>
      </c>
      <c r="I5" s="1023"/>
      <c r="J5" s="820"/>
      <c r="K5" s="820"/>
      <c r="L5" s="820"/>
      <c r="M5" s="1054"/>
      <c r="N5" s="820"/>
      <c r="O5" s="820"/>
      <c r="P5" s="61"/>
    </row>
    <row r="6" spans="2:16" ht="7.5" customHeight="1">
      <c r="B6" s="1024"/>
      <c r="C6" s="1025"/>
      <c r="D6" s="1025"/>
      <c r="E6" s="820"/>
      <c r="F6" s="1025"/>
      <c r="G6" s="1025"/>
      <c r="H6" s="1025"/>
      <c r="I6" s="1026"/>
      <c r="J6" s="1024"/>
      <c r="K6" s="1025"/>
      <c r="L6" s="1025"/>
      <c r="M6" s="820"/>
      <c r="N6" s="1025"/>
      <c r="O6" s="1025"/>
      <c r="P6" s="1026"/>
    </row>
    <row r="7" spans="2:16" s="990" customFormat="1" ht="11.25">
      <c r="B7" s="1055"/>
      <c r="C7" s="1056"/>
      <c r="D7" s="1056"/>
      <c r="E7" s="1057"/>
      <c r="F7" s="1056"/>
      <c r="G7" s="1056"/>
      <c r="H7" s="1056"/>
      <c r="I7" s="1058"/>
      <c r="J7" s="1059"/>
      <c r="K7" s="1056"/>
      <c r="L7" s="1056"/>
      <c r="M7" s="1056"/>
      <c r="N7" s="1056"/>
      <c r="O7" s="1056"/>
      <c r="P7" s="1028"/>
    </row>
    <row r="8" spans="2:16" s="990" customFormat="1" ht="11.25">
      <c r="B8" s="1027" t="s">
        <v>1429</v>
      </c>
      <c r="C8" s="988"/>
      <c r="D8" s="988"/>
      <c r="E8" s="988"/>
      <c r="F8" s="988"/>
      <c r="G8" s="988"/>
      <c r="H8" s="989">
        <f>+'29'!F31-3964</f>
        <v>22072928</v>
      </c>
      <c r="I8" s="1028"/>
      <c r="J8" s="1044" t="s">
        <v>1409</v>
      </c>
      <c r="K8" s="1022"/>
      <c r="L8" s="1022"/>
      <c r="M8" s="1022"/>
      <c r="N8" s="1022"/>
      <c r="O8" s="1045">
        <f>+'11'!E29</f>
        <v>15239769</v>
      </c>
      <c r="P8" s="1028"/>
    </row>
    <row r="9" spans="2:16" s="990" customFormat="1" ht="11.25">
      <c r="B9" s="1027"/>
      <c r="C9" s="988"/>
      <c r="D9" s="988"/>
      <c r="E9" s="988"/>
      <c r="F9" s="988"/>
      <c r="G9" s="988"/>
      <c r="H9" s="988"/>
      <c r="I9" s="1028"/>
      <c r="J9" s="1046"/>
      <c r="K9" s="1022"/>
      <c r="L9" s="1022"/>
      <c r="M9" s="1022"/>
      <c r="N9" s="1022"/>
      <c r="O9" s="1047"/>
      <c r="P9" s="1028"/>
    </row>
    <row r="10" spans="2:16" s="990" customFormat="1" ht="11.25">
      <c r="B10" s="1029"/>
      <c r="C10" s="991"/>
      <c r="D10" s="991"/>
      <c r="E10" s="991"/>
      <c r="F10" s="991"/>
      <c r="G10" s="991"/>
      <c r="H10" s="991"/>
      <c r="I10" s="1030"/>
      <c r="J10" s="1034" t="s">
        <v>1329</v>
      </c>
      <c r="K10" s="992"/>
      <c r="L10" s="992"/>
      <c r="M10" s="992"/>
      <c r="N10" s="992"/>
      <c r="O10" s="993">
        <v>20000</v>
      </c>
      <c r="P10" s="1028"/>
    </row>
    <row r="11" spans="2:16" s="990" customFormat="1" ht="11.25">
      <c r="B11" s="1031" t="s">
        <v>1330</v>
      </c>
      <c r="C11" s="994"/>
      <c r="D11" s="994"/>
      <c r="E11" s="994"/>
      <c r="F11" s="994"/>
      <c r="G11" s="994"/>
      <c r="H11" s="994"/>
      <c r="I11" s="1030"/>
      <c r="J11" s="1034" t="s">
        <v>1331</v>
      </c>
      <c r="K11" s="995"/>
      <c r="L11" s="995"/>
      <c r="M11" s="995"/>
      <c r="N11" s="995"/>
      <c r="O11" s="996">
        <f>O8-O10</f>
        <v>15219769</v>
      </c>
      <c r="P11" s="1028"/>
    </row>
    <row r="12" spans="2:16" s="990" customFormat="1" ht="11.25">
      <c r="B12" s="1032" t="s">
        <v>1332</v>
      </c>
      <c r="C12" s="994"/>
      <c r="D12" s="994"/>
      <c r="E12" s="994"/>
      <c r="F12" s="994"/>
      <c r="G12" s="997">
        <f>+'20a'!F23</f>
        <v>1958081</v>
      </c>
      <c r="H12" s="994"/>
      <c r="I12" s="1030"/>
      <c r="J12" s="1034" t="s">
        <v>1333</v>
      </c>
      <c r="K12" s="995"/>
      <c r="L12" s="995"/>
      <c r="M12" s="995"/>
      <c r="N12" s="995"/>
      <c r="O12" s="998">
        <f>O11*0.02</f>
        <v>304395.38</v>
      </c>
      <c r="P12" s="1028"/>
    </row>
    <row r="13" spans="2:16" s="990" customFormat="1" ht="11.25">
      <c r="B13" s="1032" t="s">
        <v>1334</v>
      </c>
      <c r="C13" s="994"/>
      <c r="D13" s="994"/>
      <c r="E13" s="994"/>
      <c r="F13" s="994"/>
      <c r="G13" s="999">
        <f>+'25'!F19-3964</f>
        <v>38424</v>
      </c>
      <c r="H13" s="1000"/>
      <c r="I13" s="1030"/>
      <c r="J13" s="1034"/>
      <c r="K13" s="995"/>
      <c r="L13" s="995"/>
      <c r="M13" s="995"/>
      <c r="N13" s="995"/>
      <c r="O13" s="996">
        <f>O11+O12</f>
        <v>15524164.380000001</v>
      </c>
      <c r="P13" s="1028"/>
    </row>
    <row r="14" spans="2:16" s="990" customFormat="1" ht="11.25">
      <c r="B14" s="1032" t="s">
        <v>1335</v>
      </c>
      <c r="C14" s="994"/>
      <c r="D14" s="994"/>
      <c r="E14" s="994"/>
      <c r="F14" s="994"/>
      <c r="G14" s="999">
        <f>+'26'!F7+'26'!F9</f>
        <v>100000</v>
      </c>
      <c r="H14" s="1000"/>
      <c r="I14" s="1030"/>
      <c r="J14" s="1034"/>
      <c r="K14" s="995"/>
      <c r="L14" s="995"/>
      <c r="M14" s="995"/>
      <c r="N14" s="995"/>
      <c r="O14" s="996"/>
      <c r="P14" s="1028"/>
    </row>
    <row r="15" spans="2:16" s="990" customFormat="1" ht="11.25">
      <c r="B15" s="1032" t="s">
        <v>1336</v>
      </c>
      <c r="C15" s="994"/>
      <c r="D15" s="994"/>
      <c r="E15" s="994"/>
      <c r="F15" s="994"/>
      <c r="G15" s="999">
        <f>+'27'!F23</f>
        <v>2869620</v>
      </c>
      <c r="H15" s="1000"/>
      <c r="I15" s="1028"/>
      <c r="J15" s="1034" t="s">
        <v>1337</v>
      </c>
      <c r="K15" s="995"/>
      <c r="L15" s="995"/>
      <c r="M15" s="995"/>
      <c r="N15" s="995"/>
      <c r="O15" s="996"/>
      <c r="P15" s="1028"/>
    </row>
    <row r="16" spans="2:16" s="990" customFormat="1" ht="11.25">
      <c r="B16" s="1032" t="s">
        <v>1338</v>
      </c>
      <c r="C16" s="994"/>
      <c r="D16" s="994"/>
      <c r="E16" s="994"/>
      <c r="F16" s="994"/>
      <c r="G16" s="999">
        <f>SUM('28'!F8:F9)</f>
        <v>14000</v>
      </c>
      <c r="H16" s="1000"/>
      <c r="I16" s="1033"/>
      <c r="J16" s="1034" t="s">
        <v>1339</v>
      </c>
      <c r="K16" s="995"/>
      <c r="L16" s="995"/>
      <c r="M16" s="995"/>
      <c r="N16" s="1001">
        <v>3950</v>
      </c>
      <c r="O16" s="996"/>
      <c r="P16" s="1028"/>
    </row>
    <row r="17" spans="2:16" s="990" customFormat="1" ht="11.25">
      <c r="B17" s="1032" t="s">
        <v>1340</v>
      </c>
      <c r="C17" s="994"/>
      <c r="D17" s="994"/>
      <c r="E17" s="994"/>
      <c r="F17" s="994"/>
      <c r="G17" s="1002">
        <f>+'29'!F30</f>
        <v>455236</v>
      </c>
      <c r="H17" s="1000"/>
      <c r="I17" s="1033"/>
      <c r="J17" s="1048" t="s">
        <v>1341</v>
      </c>
      <c r="K17" s="1003"/>
      <c r="L17" s="1003"/>
      <c r="M17" s="1003"/>
      <c r="N17" s="1004">
        <v>0</v>
      </c>
      <c r="O17" s="1003"/>
      <c r="P17" s="1028"/>
    </row>
    <row r="18" spans="2:16" s="990" customFormat="1" ht="11.25">
      <c r="B18" s="1032"/>
      <c r="C18" s="1005" t="s">
        <v>1342</v>
      </c>
      <c r="D18" s="994"/>
      <c r="E18" s="994"/>
      <c r="F18" s="994"/>
      <c r="G18" s="996"/>
      <c r="H18" s="1006">
        <f>SUM(G12:G17)</f>
        <v>5435361</v>
      </c>
      <c r="I18" s="1033"/>
      <c r="J18" s="1048" t="s">
        <v>1343</v>
      </c>
      <c r="K18" s="1003"/>
      <c r="L18" s="1003"/>
      <c r="M18" s="1003"/>
      <c r="N18" s="1004">
        <v>20000</v>
      </c>
      <c r="O18" s="1003"/>
      <c r="P18" s="1028"/>
    </row>
    <row r="19" spans="2:16" s="990" customFormat="1" ht="11.25">
      <c r="B19" s="1034"/>
      <c r="C19" s="1007"/>
      <c r="D19" s="1007"/>
      <c r="E19" s="1007"/>
      <c r="F19" s="1007"/>
      <c r="G19" s="1000"/>
      <c r="H19" s="1000"/>
      <c r="I19" s="1033"/>
      <c r="J19" s="1048" t="s">
        <v>1344</v>
      </c>
      <c r="K19" s="1003"/>
      <c r="L19" s="1003"/>
      <c r="M19" s="1003"/>
      <c r="N19" s="1008">
        <v>14000</v>
      </c>
      <c r="O19" s="1003"/>
      <c r="P19" s="1028"/>
    </row>
    <row r="20" spans="2:16" s="990" customFormat="1" ht="11.25">
      <c r="B20" s="1034" t="s">
        <v>1380</v>
      </c>
      <c r="C20" s="1007"/>
      <c r="D20" s="1007"/>
      <c r="E20" s="1007"/>
      <c r="F20" s="1007"/>
      <c r="G20" s="996"/>
      <c r="H20" s="996">
        <f>+H8-H18</f>
        <v>16637567</v>
      </c>
      <c r="I20" s="1033"/>
      <c r="J20" s="1048"/>
      <c r="K20" s="1003"/>
      <c r="L20" s="1003"/>
      <c r="M20" s="1003"/>
      <c r="N20" s="1003"/>
      <c r="O20" s="1004">
        <f>SUM(N16:N19)</f>
        <v>37950</v>
      </c>
      <c r="P20" s="1028"/>
    </row>
    <row r="21" spans="2:16" s="990" customFormat="1" ht="11.25">
      <c r="B21" s="1034" t="s">
        <v>1381</v>
      </c>
      <c r="C21" s="1007"/>
      <c r="D21" s="1007"/>
      <c r="E21" s="1007"/>
      <c r="F21" s="1007"/>
      <c r="G21" s="996"/>
      <c r="H21" s="998">
        <f>H20*0.015</f>
        <v>249563.505</v>
      </c>
      <c r="I21" s="1033"/>
      <c r="J21" s="1048" t="s">
        <v>1345</v>
      </c>
      <c r="K21" s="1003"/>
      <c r="L21" s="1003"/>
      <c r="M21" s="1003"/>
      <c r="N21" s="1003"/>
      <c r="O21" s="1008">
        <v>0</v>
      </c>
      <c r="P21" s="1028"/>
    </row>
    <row r="22" spans="2:16" s="990" customFormat="1" ht="11.25">
      <c r="B22" s="1034"/>
      <c r="C22" s="1007"/>
      <c r="D22" s="1007"/>
      <c r="E22" s="1007"/>
      <c r="F22" s="1007"/>
      <c r="G22" s="996"/>
      <c r="H22" s="996">
        <f>SUM(H20:H21)</f>
        <v>16887130.504999999</v>
      </c>
      <c r="I22" s="1033"/>
      <c r="J22" s="1048"/>
      <c r="K22" s="1003"/>
      <c r="L22" s="1003"/>
      <c r="M22" s="1003"/>
      <c r="N22" s="1003"/>
      <c r="O22" s="1004">
        <f>O13+O20-O21</f>
        <v>15562114.380000001</v>
      </c>
      <c r="P22" s="1028"/>
    </row>
    <row r="23" spans="2:16" s="990" customFormat="1" ht="11.25">
      <c r="B23" s="1034"/>
      <c r="C23" s="1007"/>
      <c r="D23" s="1007"/>
      <c r="E23" s="1007"/>
      <c r="F23" s="1007"/>
      <c r="G23" s="996"/>
      <c r="H23" s="996"/>
      <c r="I23" s="1033"/>
      <c r="J23" s="1049"/>
      <c r="K23" s="1009"/>
      <c r="L23" s="1009"/>
      <c r="M23" s="1009"/>
      <c r="N23" s="1009"/>
      <c r="O23" s="1009"/>
      <c r="P23" s="1028"/>
    </row>
    <row r="24" spans="2:16" s="990" customFormat="1" ht="11.25">
      <c r="B24" s="1035" t="s">
        <v>1347</v>
      </c>
      <c r="C24" s="1007"/>
      <c r="D24" s="1007"/>
      <c r="E24" s="1007"/>
      <c r="F24" s="1007"/>
      <c r="G24" s="996"/>
      <c r="H24" s="996"/>
      <c r="I24" s="1036"/>
      <c r="J24" s="1048" t="s">
        <v>1346</v>
      </c>
      <c r="K24" s="1003"/>
      <c r="L24" s="1003"/>
      <c r="M24" s="1003"/>
      <c r="N24" s="1003"/>
      <c r="O24" s="1003"/>
      <c r="P24" s="1028"/>
    </row>
    <row r="25" spans="2:16" s="990" customFormat="1" ht="11.25">
      <c r="B25" s="1034" t="s">
        <v>1389</v>
      </c>
      <c r="C25" s="1007"/>
      <c r="D25" s="1007"/>
      <c r="E25" s="1007"/>
      <c r="F25" s="1007"/>
      <c r="G25" s="996">
        <v>0</v>
      </c>
      <c r="H25" s="996"/>
      <c r="I25" s="1036"/>
      <c r="J25" s="1048" t="s">
        <v>1348</v>
      </c>
      <c r="K25" s="1003"/>
      <c r="L25" s="1003"/>
      <c r="M25" s="1003"/>
      <c r="N25" s="1004">
        <v>0</v>
      </c>
      <c r="O25" s="1009"/>
      <c r="P25" s="1028"/>
    </row>
    <row r="26" spans="2:16" s="990" customFormat="1" ht="11.25">
      <c r="B26" s="1034" t="s">
        <v>1382</v>
      </c>
      <c r="C26" s="1007"/>
      <c r="D26" s="1007"/>
      <c r="E26" s="1007"/>
      <c r="F26" s="1007"/>
      <c r="G26" s="996">
        <f>+H20*0.02</f>
        <v>332751.34000000003</v>
      </c>
      <c r="H26" s="996"/>
      <c r="I26" s="1036"/>
      <c r="J26" s="1048" t="s">
        <v>1384</v>
      </c>
      <c r="K26" s="1009"/>
      <c r="L26" s="1009"/>
      <c r="M26" s="1009"/>
      <c r="N26" s="1009">
        <v>635749</v>
      </c>
      <c r="O26" s="1009"/>
      <c r="P26" s="1028"/>
    </row>
    <row r="27" spans="2:16" s="990" customFormat="1" ht="11.25">
      <c r="B27" s="1034" t="s">
        <v>1383</v>
      </c>
      <c r="C27" s="1007"/>
      <c r="D27" s="1007"/>
      <c r="E27" s="1007"/>
      <c r="F27" s="1007"/>
      <c r="G27" s="996">
        <v>87449</v>
      </c>
      <c r="H27" s="996"/>
      <c r="I27" s="1036"/>
      <c r="J27" s="1048" t="s">
        <v>1430</v>
      </c>
      <c r="K27" s="1009"/>
      <c r="L27" s="1009"/>
      <c r="M27" s="1009"/>
      <c r="N27" s="1009">
        <v>409499</v>
      </c>
      <c r="O27" s="1009"/>
      <c r="P27" s="1028"/>
    </row>
    <row r="28" spans="2:16" s="990" customFormat="1" ht="11.25">
      <c r="B28" s="1034" t="s">
        <v>1431</v>
      </c>
      <c r="C28" s="1007"/>
      <c r="D28" s="1007"/>
      <c r="E28" s="1007"/>
      <c r="F28" s="1007"/>
      <c r="G28" s="996">
        <v>496831</v>
      </c>
      <c r="H28" s="996"/>
      <c r="I28" s="1036"/>
      <c r="J28" s="1048"/>
      <c r="K28" s="1003"/>
      <c r="L28" s="1003"/>
      <c r="M28" s="1003"/>
      <c r="N28" s="1010"/>
      <c r="O28" s="1011">
        <f>SUM(N25:N27)</f>
        <v>1045248</v>
      </c>
      <c r="P28" s="1028"/>
    </row>
    <row r="29" spans="2:16" s="990" customFormat="1" ht="11.25">
      <c r="B29" s="1037"/>
      <c r="C29" s="1012"/>
      <c r="D29" s="1012"/>
      <c r="E29" s="1012"/>
      <c r="F29" s="1012"/>
      <c r="G29" s="1013"/>
      <c r="H29" s="1014">
        <f>SUM(G25:G28)</f>
        <v>917031.34000000008</v>
      </c>
      <c r="I29" s="1036"/>
      <c r="J29" s="1049"/>
      <c r="K29" s="1009"/>
      <c r="L29" s="1009"/>
      <c r="M29" s="1009"/>
      <c r="N29" s="1009"/>
      <c r="O29" s="1009"/>
      <c r="P29" s="1028"/>
    </row>
    <row r="30" spans="2:16" s="990" customFormat="1" ht="11.25">
      <c r="B30" s="1037"/>
      <c r="C30" s="1012"/>
      <c r="D30" s="1012"/>
      <c r="E30" s="1012"/>
      <c r="F30" s="1012"/>
      <c r="G30" s="1016"/>
      <c r="H30" s="1016"/>
      <c r="I30" s="1036"/>
      <c r="J30" s="1049"/>
      <c r="K30" s="1009"/>
      <c r="L30" s="1009"/>
      <c r="M30" s="1009"/>
      <c r="N30" s="1009"/>
      <c r="O30" s="1009"/>
      <c r="P30" s="1028"/>
    </row>
    <row r="31" spans="2:16" s="990" customFormat="1" ht="12" thickBot="1">
      <c r="B31" s="1038" t="s">
        <v>1350</v>
      </c>
      <c r="C31" s="1012"/>
      <c r="D31" s="1012"/>
      <c r="E31" s="1012"/>
      <c r="F31" s="1012"/>
      <c r="G31" s="1012"/>
      <c r="H31" s="1017">
        <f>H22+H29</f>
        <v>17804161.844999999</v>
      </c>
      <c r="I31" s="1036"/>
      <c r="J31" s="1050" t="s">
        <v>1349</v>
      </c>
      <c r="K31" s="1003"/>
      <c r="L31" s="1003"/>
      <c r="M31" s="1003"/>
      <c r="N31" s="1003"/>
      <c r="O31" s="1015">
        <f>+O22+O28</f>
        <v>16607362.380000001</v>
      </c>
      <c r="P31" s="1028"/>
    </row>
    <row r="32" spans="2:16" s="990" customFormat="1" ht="12" thickTop="1">
      <c r="B32" s="1037"/>
      <c r="C32" s="1012"/>
      <c r="D32" s="1012"/>
      <c r="E32" s="1012"/>
      <c r="F32" s="1012"/>
      <c r="G32" s="1012"/>
      <c r="H32" s="1012"/>
      <c r="I32" s="1036"/>
      <c r="J32" s="1049"/>
      <c r="K32" s="1009"/>
      <c r="L32" s="1009"/>
      <c r="M32" s="1009"/>
      <c r="N32" s="1009"/>
      <c r="O32" s="1009"/>
      <c r="P32" s="1028"/>
    </row>
    <row r="33" spans="2:18" s="990" customFormat="1" ht="12" thickBot="1">
      <c r="B33" s="1037" t="s">
        <v>1410</v>
      </c>
      <c r="C33" s="1012"/>
      <c r="D33" s="1012"/>
      <c r="E33" s="1012"/>
      <c r="F33" s="1012"/>
      <c r="G33" s="1012"/>
      <c r="H33" s="1020">
        <f>+'19'!D29</f>
        <v>16963053</v>
      </c>
      <c r="I33" s="1036"/>
      <c r="J33" s="1048" t="s">
        <v>1411</v>
      </c>
      <c r="K33" s="1003"/>
      <c r="L33" s="1003"/>
      <c r="M33" s="1003"/>
      <c r="N33" s="1003"/>
      <c r="O33" s="1021">
        <f>+'11'!C29</f>
        <v>15092939</v>
      </c>
      <c r="P33" s="1051"/>
    </row>
    <row r="34" spans="2:18" s="990" customFormat="1" ht="12" thickTop="1">
      <c r="B34" s="1037"/>
      <c r="C34" s="1012"/>
      <c r="D34" s="1012"/>
      <c r="E34" s="1012"/>
      <c r="F34" s="1012"/>
      <c r="G34" s="1012"/>
      <c r="H34" s="1012"/>
      <c r="I34" s="1036"/>
      <c r="J34" s="1050"/>
      <c r="K34" s="1003"/>
      <c r="L34" s="1003"/>
      <c r="M34" s="1003"/>
      <c r="N34" s="1003"/>
      <c r="O34" s="1018"/>
      <c r="P34" s="1028"/>
    </row>
    <row r="35" spans="2:18" s="990" customFormat="1" ht="12" thickBot="1">
      <c r="B35" s="1037" t="s">
        <v>1386</v>
      </c>
      <c r="C35" s="1012"/>
      <c r="D35" s="1012"/>
      <c r="E35" s="1012"/>
      <c r="F35" s="1012"/>
      <c r="G35" s="1012"/>
      <c r="H35" s="1020">
        <f>+H31-H33</f>
        <v>841108.84499999881</v>
      </c>
      <c r="I35" s="1036"/>
      <c r="J35" s="1048" t="s">
        <v>1387</v>
      </c>
      <c r="K35" s="1003"/>
      <c r="L35" s="1003"/>
      <c r="M35" s="1003"/>
      <c r="N35" s="1003"/>
      <c r="O35" s="1021">
        <f>+O31-O33</f>
        <v>1514423.3800000008</v>
      </c>
      <c r="P35" s="1028"/>
    </row>
    <row r="36" spans="2:18" s="990" customFormat="1" ht="12" thickTop="1">
      <c r="B36" s="1037"/>
      <c r="C36" s="1012"/>
      <c r="D36" s="1012"/>
      <c r="E36" s="1012"/>
      <c r="F36" s="1012"/>
      <c r="G36" s="1012"/>
      <c r="H36" s="1012"/>
      <c r="I36" s="1036"/>
      <c r="J36" s="1049"/>
      <c r="K36" s="1009"/>
      <c r="L36" s="1009"/>
      <c r="M36" s="1009"/>
      <c r="N36" s="1009"/>
      <c r="O36" s="1009"/>
      <c r="P36" s="1028"/>
    </row>
    <row r="37" spans="2:18" s="990" customFormat="1" ht="11.25">
      <c r="B37" s="1039" t="s">
        <v>1385</v>
      </c>
      <c r="C37" s="1012"/>
      <c r="D37" s="1012"/>
      <c r="E37" s="1012"/>
      <c r="F37" s="1012"/>
      <c r="G37" s="1012"/>
      <c r="H37" s="1012"/>
      <c r="I37" s="1036"/>
      <c r="J37" s="1048" t="s">
        <v>1388</v>
      </c>
      <c r="K37" s="1003"/>
      <c r="L37" s="1003"/>
      <c r="M37" s="1003"/>
      <c r="N37" s="1003"/>
      <c r="O37" s="1003"/>
      <c r="P37" s="1028"/>
    </row>
    <row r="38" spans="2:18" s="990" customFormat="1" ht="11.25">
      <c r="B38" s="1034" t="s">
        <v>1441</v>
      </c>
      <c r="C38" s="1007"/>
      <c r="D38" s="1012"/>
      <c r="E38" s="1012"/>
      <c r="F38" s="1012"/>
      <c r="G38" s="1012">
        <f>+G27</f>
        <v>87449</v>
      </c>
      <c r="H38" s="1012"/>
      <c r="I38" s="1036"/>
      <c r="J38" s="1048" t="s">
        <v>1442</v>
      </c>
      <c r="K38" s="1003"/>
      <c r="L38" s="1003"/>
      <c r="M38" s="1003"/>
      <c r="N38" s="1003">
        <f>+N26</f>
        <v>635749</v>
      </c>
      <c r="O38" s="1003"/>
      <c r="P38" s="1028"/>
    </row>
    <row r="39" spans="2:18" s="990" customFormat="1" ht="11.25">
      <c r="B39" s="1034" t="s">
        <v>1432</v>
      </c>
      <c r="C39" s="1007"/>
      <c r="D39" s="1012"/>
      <c r="E39" s="1012"/>
      <c r="F39" s="1012"/>
      <c r="G39" s="1012">
        <f>+G28</f>
        <v>496831</v>
      </c>
      <c r="H39" s="1012"/>
      <c r="I39" s="1036"/>
      <c r="J39" s="1048" t="s">
        <v>1433</v>
      </c>
      <c r="K39" s="1003"/>
      <c r="L39" s="1003"/>
      <c r="M39" s="1003"/>
      <c r="N39" s="1003">
        <f>+N27</f>
        <v>409499</v>
      </c>
      <c r="O39" s="1003"/>
      <c r="P39" s="1028"/>
    </row>
    <row r="40" spans="2:18" s="990" customFormat="1" ht="11.25">
      <c r="B40" s="1034"/>
      <c r="C40" s="1007"/>
      <c r="D40" s="1012"/>
      <c r="E40" s="1012"/>
      <c r="F40" s="1012"/>
      <c r="G40" s="1019"/>
      <c r="H40" s="1012">
        <f>SUM(G38:G39)</f>
        <v>584280</v>
      </c>
      <c r="I40" s="1036"/>
      <c r="J40" s="1048"/>
      <c r="K40" s="1003"/>
      <c r="L40" s="1003"/>
      <c r="M40" s="1003"/>
      <c r="N40" s="1010"/>
      <c r="O40" s="1003">
        <f>SUM(N38:N39)</f>
        <v>1045248</v>
      </c>
      <c r="P40" s="1028"/>
    </row>
    <row r="41" spans="2:18" s="990" customFormat="1" ht="11.25">
      <c r="B41" s="1034"/>
      <c r="C41" s="1007"/>
      <c r="D41" s="1012"/>
      <c r="E41" s="1012"/>
      <c r="F41" s="1012"/>
      <c r="G41" s="1012"/>
      <c r="H41" s="1019"/>
      <c r="I41" s="1036"/>
      <c r="J41" s="1048"/>
      <c r="K41" s="1003"/>
      <c r="L41" s="1003"/>
      <c r="M41" s="1003"/>
      <c r="N41" s="1003"/>
      <c r="O41" s="1010"/>
      <c r="P41" s="1028"/>
    </row>
    <row r="42" spans="2:18" s="990" customFormat="1" ht="12" thickBot="1">
      <c r="B42" s="1037" t="s">
        <v>1412</v>
      </c>
      <c r="C42" s="1012"/>
      <c r="D42" s="1012"/>
      <c r="E42" s="1012"/>
      <c r="F42" s="1012"/>
      <c r="G42" s="1012"/>
      <c r="H42" s="1020">
        <f>+H35-H40</f>
        <v>256828.84499999881</v>
      </c>
      <c r="I42" s="1036"/>
      <c r="J42" s="1048" t="s">
        <v>1413</v>
      </c>
      <c r="K42" s="1003"/>
      <c r="L42" s="1003"/>
      <c r="M42" s="1003"/>
      <c r="N42" s="1003"/>
      <c r="O42" s="1021">
        <f>+O35-O40</f>
        <v>469175.38000000082</v>
      </c>
      <c r="P42" s="1028"/>
    </row>
    <row r="43" spans="2:18" s="990" customFormat="1" ht="15" customHeight="1" thickTop="1">
      <c r="B43" s="1040"/>
      <c r="C43" s="1012"/>
      <c r="D43" s="1012"/>
      <c r="E43" s="1012"/>
      <c r="F43" s="1012"/>
      <c r="G43" s="1012"/>
      <c r="H43" s="1012"/>
      <c r="I43" s="1036"/>
      <c r="J43" s="1048"/>
      <c r="K43" s="1003"/>
      <c r="L43" s="1003"/>
      <c r="M43" s="1003"/>
      <c r="N43" s="1003"/>
      <c r="O43" s="1003"/>
      <c r="P43" s="1028"/>
    </row>
    <row r="44" spans="2:18" s="990" customFormat="1" ht="15" customHeight="1">
      <c r="B44" s="1041"/>
      <c r="C44" s="1042"/>
      <c r="D44" s="1042"/>
      <c r="E44" s="1042"/>
      <c r="F44" s="1042"/>
      <c r="G44" s="1042"/>
      <c r="H44" s="1042"/>
      <c r="I44" s="1043"/>
      <c r="J44" s="1052"/>
      <c r="K44" s="1053"/>
      <c r="L44" s="1053"/>
      <c r="M44" s="1053"/>
      <c r="N44" s="1053"/>
      <c r="O44" s="1053"/>
      <c r="P44" s="1043"/>
    </row>
    <row r="45" spans="2:18">
      <c r="J45" s="108" t="s">
        <v>1310</v>
      </c>
    </row>
    <row r="46" spans="2:18">
      <c r="B46" s="415"/>
    </row>
    <row r="47" spans="2:18">
      <c r="C47" s="88"/>
      <c r="D47" s="88"/>
      <c r="E47" s="88"/>
      <c r="F47" s="88"/>
      <c r="G47" s="88"/>
      <c r="H47" s="88"/>
      <c r="I47" s="88"/>
      <c r="J47" s="88"/>
      <c r="K47" s="88"/>
      <c r="L47" s="88"/>
      <c r="M47" s="88"/>
      <c r="N47" s="88"/>
      <c r="O47" s="88"/>
      <c r="P47" s="88"/>
      <c r="Q47" s="88"/>
      <c r="R47" s="88"/>
    </row>
    <row r="48" spans="2:18">
      <c r="C48" s="88"/>
      <c r="D48" s="88"/>
      <c r="E48" s="88"/>
      <c r="F48" s="88"/>
      <c r="G48" s="88"/>
      <c r="H48" s="88"/>
      <c r="I48" s="88"/>
      <c r="J48" s="88"/>
      <c r="K48" s="88"/>
      <c r="L48" s="88"/>
      <c r="M48" s="88"/>
      <c r="N48" s="88"/>
      <c r="O48" s="88"/>
      <c r="P48" s="88"/>
      <c r="Q48" s="88"/>
      <c r="R48" s="88"/>
    </row>
    <row r="49" spans="3:18">
      <c r="C49" s="88"/>
      <c r="D49" s="88"/>
      <c r="E49" s="88"/>
      <c r="F49" s="88"/>
      <c r="G49" s="88"/>
      <c r="H49" s="88"/>
      <c r="I49" s="88"/>
      <c r="J49" s="88"/>
      <c r="K49" s="88"/>
      <c r="L49" s="88"/>
      <c r="M49" s="88"/>
      <c r="N49" s="88"/>
      <c r="O49" s="88"/>
      <c r="P49" s="88"/>
      <c r="Q49" s="88"/>
      <c r="R49" s="88"/>
    </row>
    <row r="50" spans="3:18">
      <c r="C50" s="88"/>
      <c r="D50" s="88"/>
      <c r="E50" s="88"/>
      <c r="F50" s="88"/>
      <c r="G50" s="88"/>
      <c r="H50" s="88"/>
      <c r="I50" s="88"/>
      <c r="J50" s="88"/>
      <c r="K50" s="88"/>
      <c r="L50" s="88"/>
      <c r="M50" s="88"/>
      <c r="N50" s="88"/>
      <c r="O50" s="88"/>
      <c r="P50" s="88"/>
      <c r="Q50" s="88"/>
      <c r="R50" s="88"/>
    </row>
    <row r="51" spans="3:18">
      <c r="C51" s="88"/>
      <c r="D51" s="88"/>
      <c r="E51" s="88"/>
      <c r="F51" s="88"/>
      <c r="G51" s="88"/>
      <c r="H51" s="88"/>
      <c r="I51" s="88"/>
      <c r="J51" s="88"/>
      <c r="K51" s="88"/>
      <c r="L51" s="88"/>
      <c r="M51" s="88"/>
      <c r="N51" s="88"/>
      <c r="O51" s="88"/>
      <c r="P51" s="88"/>
      <c r="Q51" s="88"/>
      <c r="R51" s="88"/>
    </row>
    <row r="52" spans="3:18">
      <c r="C52" s="88"/>
      <c r="D52" s="88"/>
      <c r="E52" s="88"/>
      <c r="F52" s="88"/>
      <c r="G52" s="88"/>
      <c r="H52" s="88"/>
      <c r="I52" s="88"/>
      <c r="J52" s="88"/>
      <c r="K52" s="88"/>
      <c r="L52" s="88"/>
      <c r="M52" s="88"/>
      <c r="N52" s="88"/>
      <c r="O52" s="88"/>
      <c r="P52" s="88"/>
      <c r="Q52" s="88"/>
      <c r="R52" s="88"/>
    </row>
    <row r="53" spans="3:18">
      <c r="C53" s="88"/>
      <c r="D53" s="88"/>
      <c r="E53" s="88"/>
      <c r="F53" s="88"/>
      <c r="G53" s="88"/>
      <c r="H53" s="88"/>
      <c r="I53" s="88"/>
      <c r="J53" s="88"/>
      <c r="K53" s="88"/>
      <c r="L53" s="88"/>
      <c r="M53" s="88"/>
      <c r="N53" s="88"/>
      <c r="O53" s="88"/>
      <c r="P53" s="88"/>
      <c r="Q53" s="88"/>
      <c r="R53" s="88"/>
    </row>
    <row r="54" spans="3:18">
      <c r="C54" s="88"/>
      <c r="D54" s="88"/>
      <c r="E54" s="88"/>
      <c r="F54" s="88"/>
      <c r="G54" s="88"/>
      <c r="H54" s="88"/>
      <c r="I54" s="88"/>
      <c r="J54" s="88"/>
      <c r="K54" s="88"/>
      <c r="L54" s="88"/>
      <c r="M54" s="88"/>
      <c r="N54" s="88"/>
      <c r="O54" s="88"/>
      <c r="P54" s="88"/>
      <c r="Q54" s="88"/>
      <c r="R54" s="88"/>
    </row>
    <row r="55" spans="3:18">
      <c r="C55" s="88"/>
      <c r="D55" s="88"/>
      <c r="E55" s="88"/>
      <c r="F55" s="88"/>
      <c r="G55" s="88"/>
      <c r="H55" s="88"/>
      <c r="I55" s="88"/>
      <c r="J55" s="88"/>
      <c r="K55" s="88"/>
      <c r="L55" s="88"/>
      <c r="M55" s="88"/>
      <c r="N55" s="88"/>
      <c r="O55" s="88"/>
      <c r="P55" s="88"/>
      <c r="Q55" s="88"/>
      <c r="R55" s="88"/>
    </row>
    <row r="56" spans="3:18">
      <c r="C56" s="88"/>
      <c r="D56" s="88"/>
      <c r="E56" s="88"/>
      <c r="F56" s="88"/>
      <c r="G56" s="88"/>
      <c r="H56" s="88"/>
      <c r="I56" s="88"/>
      <c r="J56" s="88"/>
      <c r="K56" s="88"/>
      <c r="L56" s="88"/>
      <c r="M56" s="88"/>
      <c r="N56" s="88"/>
      <c r="O56" s="88"/>
      <c r="P56" s="88"/>
      <c r="Q56" s="88"/>
      <c r="R56" s="88"/>
    </row>
    <row r="57" spans="3:18">
      <c r="C57" s="88"/>
      <c r="D57" s="88"/>
      <c r="E57" s="88"/>
      <c r="F57" s="88"/>
      <c r="G57" s="88"/>
      <c r="H57" s="88"/>
      <c r="I57" s="88"/>
      <c r="J57" s="88"/>
      <c r="K57" s="88"/>
      <c r="L57" s="88"/>
      <c r="M57" s="88"/>
      <c r="N57" s="88"/>
      <c r="O57" s="88"/>
      <c r="P57" s="88"/>
      <c r="Q57" s="88"/>
      <c r="R57" s="88"/>
    </row>
    <row r="58" spans="3:18">
      <c r="C58" s="88"/>
      <c r="D58" s="88"/>
      <c r="E58" s="88"/>
      <c r="F58" s="88"/>
      <c r="G58" s="88"/>
      <c r="H58" s="88"/>
      <c r="I58" s="88"/>
      <c r="J58" s="88"/>
      <c r="K58" s="88"/>
      <c r="L58" s="88"/>
      <c r="M58" s="88"/>
      <c r="N58" s="88"/>
      <c r="O58" s="88"/>
      <c r="P58" s="88"/>
      <c r="Q58" s="88"/>
      <c r="R58" s="88"/>
    </row>
    <row r="59" spans="3:18">
      <c r="C59" s="88"/>
      <c r="D59" s="88"/>
      <c r="E59" s="88"/>
      <c r="F59" s="88"/>
      <c r="G59" s="88"/>
      <c r="H59" s="88"/>
      <c r="I59" s="88"/>
      <c r="J59" s="88"/>
      <c r="K59" s="88"/>
      <c r="L59" s="88"/>
      <c r="M59" s="88"/>
      <c r="N59" s="88"/>
      <c r="O59" s="88"/>
      <c r="P59" s="88"/>
      <c r="Q59" s="88"/>
      <c r="R59" s="88"/>
    </row>
    <row r="60" spans="3:18">
      <c r="C60" s="88"/>
      <c r="D60" s="88"/>
      <c r="E60" s="88"/>
      <c r="F60" s="88"/>
      <c r="G60" s="88"/>
      <c r="H60" s="88"/>
      <c r="I60" s="88"/>
      <c r="J60" s="88"/>
      <c r="K60" s="88"/>
      <c r="L60" s="88"/>
      <c r="M60" s="88"/>
      <c r="N60" s="88"/>
      <c r="O60" s="88"/>
      <c r="P60" s="88"/>
      <c r="Q60" s="88"/>
      <c r="R60" s="88"/>
    </row>
    <row r="61" spans="3:18">
      <c r="C61" s="88"/>
      <c r="D61" s="88"/>
      <c r="E61" s="88"/>
      <c r="F61" s="88"/>
      <c r="G61" s="88"/>
      <c r="H61" s="88"/>
      <c r="I61" s="88"/>
      <c r="J61" s="88"/>
      <c r="K61" s="88"/>
      <c r="L61" s="88"/>
      <c r="M61" s="88"/>
      <c r="N61" s="88"/>
      <c r="O61" s="88"/>
      <c r="P61" s="88"/>
      <c r="Q61" s="88"/>
      <c r="R61" s="88"/>
    </row>
    <row r="62" spans="3:18">
      <c r="C62" s="88"/>
      <c r="D62" s="88"/>
      <c r="E62" s="88"/>
      <c r="F62" s="88"/>
      <c r="G62" s="88"/>
      <c r="H62" s="88"/>
      <c r="I62" s="88"/>
      <c r="J62" s="88"/>
      <c r="K62" s="88"/>
      <c r="L62" s="88"/>
      <c r="M62" s="88"/>
      <c r="N62" s="88"/>
      <c r="O62" s="88"/>
      <c r="P62" s="88"/>
      <c r="Q62" s="88"/>
      <c r="R62" s="88"/>
    </row>
    <row r="63" spans="3:18">
      <c r="C63" s="88"/>
      <c r="D63" s="88"/>
      <c r="E63" s="88"/>
      <c r="F63" s="88"/>
      <c r="G63" s="88"/>
      <c r="H63" s="88"/>
      <c r="I63" s="88"/>
      <c r="J63" s="88"/>
      <c r="K63" s="88"/>
      <c r="L63" s="88"/>
      <c r="M63" s="88"/>
      <c r="N63" s="88"/>
      <c r="O63" s="88"/>
      <c r="P63" s="88"/>
      <c r="Q63" s="88"/>
      <c r="R63" s="88"/>
    </row>
    <row r="64" spans="3:18">
      <c r="C64" s="88"/>
      <c r="D64" s="88"/>
      <c r="E64" s="88"/>
      <c r="F64" s="88"/>
      <c r="G64" s="88"/>
      <c r="H64" s="88"/>
      <c r="I64" s="88"/>
      <c r="J64" s="88"/>
      <c r="K64" s="88"/>
      <c r="L64" s="88"/>
      <c r="M64" s="88"/>
      <c r="N64" s="88"/>
      <c r="O64" s="88"/>
      <c r="P64" s="88"/>
      <c r="Q64" s="88"/>
      <c r="R64" s="88"/>
    </row>
    <row r="65" spans="3:18">
      <c r="C65" s="88"/>
      <c r="D65" s="88"/>
      <c r="E65" s="88"/>
      <c r="F65" s="88"/>
      <c r="G65" s="88"/>
      <c r="H65" s="88"/>
      <c r="I65" s="88"/>
      <c r="J65" s="88"/>
      <c r="K65" s="88"/>
      <c r="L65" s="88"/>
      <c r="M65" s="88"/>
      <c r="N65" s="88"/>
      <c r="O65" s="88"/>
      <c r="P65" s="88"/>
      <c r="Q65" s="88"/>
      <c r="R65" s="88"/>
    </row>
    <row r="66" spans="3:18">
      <c r="C66" s="88"/>
      <c r="D66" s="88"/>
      <c r="E66" s="88"/>
      <c r="F66" s="88"/>
      <c r="G66" s="88"/>
      <c r="H66" s="88"/>
      <c r="I66" s="88"/>
      <c r="J66" s="88"/>
      <c r="K66" s="88"/>
      <c r="L66" s="88"/>
      <c r="M66" s="88"/>
      <c r="N66" s="88"/>
      <c r="O66" s="88"/>
      <c r="P66" s="88"/>
      <c r="Q66" s="88"/>
      <c r="R66" s="88"/>
    </row>
    <row r="67" spans="3:18">
      <c r="C67" s="88"/>
      <c r="D67" s="88"/>
      <c r="E67" s="88"/>
      <c r="F67" s="88"/>
      <c r="G67" s="88"/>
      <c r="H67" s="88"/>
      <c r="I67" s="88"/>
      <c r="J67" s="88"/>
      <c r="K67" s="88"/>
      <c r="L67" s="88"/>
      <c r="M67" s="88"/>
      <c r="N67" s="88"/>
      <c r="O67" s="88"/>
      <c r="P67" s="88"/>
      <c r="Q67" s="88"/>
      <c r="R67" s="88"/>
    </row>
    <row r="68" spans="3:18">
      <c r="C68" s="88"/>
      <c r="D68" s="88"/>
      <c r="E68" s="88"/>
      <c r="F68" s="88"/>
      <c r="G68" s="88"/>
      <c r="H68" s="88"/>
      <c r="I68" s="88"/>
      <c r="J68" s="88"/>
      <c r="K68" s="88"/>
      <c r="L68" s="88"/>
      <c r="M68" s="88"/>
      <c r="N68" s="88"/>
      <c r="O68" s="88"/>
      <c r="P68" s="88"/>
      <c r="Q68" s="88"/>
      <c r="R68" s="88"/>
    </row>
    <row r="69" spans="3:18">
      <c r="C69" s="88"/>
      <c r="D69" s="88"/>
      <c r="E69" s="88"/>
      <c r="F69" s="88"/>
      <c r="G69" s="88"/>
      <c r="H69" s="88"/>
      <c r="I69" s="88"/>
      <c r="J69" s="88"/>
      <c r="K69" s="88"/>
      <c r="L69" s="88"/>
      <c r="M69" s="88"/>
      <c r="N69" s="88"/>
      <c r="O69" s="88"/>
      <c r="P69" s="88"/>
      <c r="Q69" s="88"/>
      <c r="R69" s="88"/>
    </row>
    <row r="70" spans="3:18">
      <c r="C70" s="88"/>
      <c r="D70" s="88"/>
      <c r="E70" s="88"/>
      <c r="F70" s="88"/>
      <c r="G70" s="88"/>
      <c r="H70" s="88"/>
      <c r="I70" s="88"/>
      <c r="J70" s="88"/>
      <c r="K70" s="88"/>
      <c r="L70" s="88"/>
      <c r="M70" s="88"/>
      <c r="N70" s="88"/>
      <c r="O70" s="88"/>
      <c r="P70" s="88"/>
      <c r="Q70" s="88"/>
      <c r="R70" s="88"/>
    </row>
    <row r="71" spans="3:18">
      <c r="C71" s="88"/>
      <c r="D71" s="88"/>
      <c r="E71" s="88"/>
      <c r="F71" s="88"/>
      <c r="G71" s="88"/>
      <c r="H71" s="88"/>
      <c r="I71" s="88"/>
      <c r="J71" s="88"/>
      <c r="K71" s="88"/>
      <c r="L71" s="88"/>
      <c r="M71" s="88"/>
      <c r="N71" s="88"/>
      <c r="O71" s="88"/>
      <c r="P71" s="88"/>
      <c r="Q71" s="88"/>
      <c r="R71" s="88"/>
    </row>
    <row r="72" spans="3:18">
      <c r="C72" s="88"/>
      <c r="D72" s="88"/>
      <c r="E72" s="88"/>
      <c r="F72" s="88"/>
      <c r="G72" s="88"/>
      <c r="H72" s="88"/>
      <c r="I72" s="88"/>
      <c r="J72" s="88"/>
      <c r="K72" s="88"/>
      <c r="L72" s="88"/>
      <c r="M72" s="88"/>
      <c r="N72" s="88"/>
      <c r="O72" s="88"/>
      <c r="P72" s="88"/>
      <c r="Q72" s="88"/>
      <c r="R72" s="88"/>
    </row>
    <row r="73" spans="3:18">
      <c r="C73" s="88"/>
      <c r="D73" s="88"/>
      <c r="E73" s="88"/>
      <c r="F73" s="88"/>
      <c r="G73" s="88"/>
      <c r="H73" s="88"/>
      <c r="I73" s="88"/>
      <c r="J73" s="88"/>
      <c r="K73" s="88"/>
      <c r="L73" s="88"/>
      <c r="M73" s="88"/>
      <c r="N73" s="88"/>
      <c r="O73" s="88"/>
      <c r="P73" s="88"/>
      <c r="Q73" s="88"/>
      <c r="R73" s="88"/>
    </row>
    <row r="74" spans="3:18">
      <c r="C74" s="88"/>
      <c r="D74" s="88"/>
      <c r="E74" s="88"/>
      <c r="F74" s="88"/>
      <c r="G74" s="88"/>
      <c r="H74" s="88"/>
      <c r="I74" s="88"/>
      <c r="J74" s="88"/>
      <c r="K74" s="88"/>
      <c r="L74" s="88"/>
      <c r="M74" s="88"/>
      <c r="N74" s="88"/>
      <c r="O74" s="88"/>
      <c r="P74" s="88"/>
      <c r="Q74" s="88"/>
      <c r="R74" s="88"/>
    </row>
    <row r="75" spans="3:18">
      <c r="C75" s="88"/>
      <c r="D75" s="88"/>
      <c r="E75" s="88"/>
      <c r="F75" s="88"/>
      <c r="G75" s="88"/>
      <c r="H75" s="88"/>
      <c r="I75" s="88"/>
      <c r="J75" s="88"/>
      <c r="K75" s="88"/>
      <c r="L75" s="88"/>
      <c r="M75" s="88"/>
      <c r="N75" s="88"/>
      <c r="O75" s="88"/>
      <c r="P75" s="88"/>
      <c r="Q75" s="88"/>
      <c r="R75" s="88"/>
    </row>
    <row r="76" spans="3:18">
      <c r="C76" s="88"/>
      <c r="D76" s="88"/>
      <c r="E76" s="88"/>
      <c r="F76" s="88"/>
      <c r="G76" s="88"/>
      <c r="H76" s="88"/>
      <c r="I76" s="88"/>
      <c r="J76" s="88"/>
      <c r="K76" s="88"/>
      <c r="L76" s="88"/>
      <c r="M76" s="88"/>
      <c r="N76" s="88"/>
      <c r="O76" s="88"/>
      <c r="P76" s="88"/>
      <c r="Q76" s="88"/>
      <c r="R76" s="88"/>
    </row>
    <row r="77" spans="3:18">
      <c r="C77" s="88"/>
      <c r="D77" s="88"/>
      <c r="E77" s="88"/>
      <c r="F77" s="88"/>
      <c r="G77" s="88"/>
      <c r="H77" s="88"/>
      <c r="I77" s="88"/>
      <c r="J77" s="88"/>
      <c r="K77" s="88"/>
      <c r="L77" s="88"/>
      <c r="M77" s="88"/>
      <c r="N77" s="88"/>
      <c r="O77" s="88"/>
      <c r="P77" s="88"/>
      <c r="Q77" s="88"/>
      <c r="R77" s="88"/>
    </row>
    <row r="78" spans="3:18">
      <c r="C78" s="88"/>
      <c r="D78" s="88"/>
      <c r="E78" s="88"/>
      <c r="F78" s="88"/>
      <c r="G78" s="88"/>
      <c r="H78" s="88"/>
      <c r="I78" s="88"/>
      <c r="J78" s="88"/>
      <c r="K78" s="88"/>
      <c r="L78" s="88"/>
      <c r="M78" s="88"/>
      <c r="N78" s="88"/>
      <c r="O78" s="88"/>
      <c r="P78" s="88"/>
      <c r="Q78" s="88"/>
      <c r="R78" s="88"/>
    </row>
    <row r="79" spans="3:18">
      <c r="C79" s="88"/>
      <c r="D79" s="88"/>
      <c r="E79" s="88"/>
      <c r="F79" s="88"/>
      <c r="G79" s="88"/>
      <c r="H79" s="88"/>
      <c r="I79" s="88"/>
      <c r="J79" s="88"/>
      <c r="K79" s="88"/>
      <c r="L79" s="88"/>
      <c r="M79" s="88"/>
      <c r="N79" s="88"/>
      <c r="O79" s="88"/>
      <c r="P79" s="88"/>
      <c r="Q79" s="88"/>
      <c r="R79" s="88"/>
    </row>
    <row r="80" spans="3:18">
      <c r="C80" s="88"/>
      <c r="D80" s="88"/>
      <c r="E80" s="88"/>
      <c r="F80" s="88"/>
      <c r="G80" s="88"/>
      <c r="H80" s="88"/>
      <c r="I80" s="88"/>
      <c r="J80" s="88"/>
      <c r="K80" s="88"/>
      <c r="L80" s="88"/>
      <c r="M80" s="88"/>
      <c r="N80" s="88"/>
      <c r="O80" s="88"/>
      <c r="P80" s="88"/>
      <c r="Q80" s="88"/>
      <c r="R80" s="88"/>
    </row>
    <row r="81" spans="3:18">
      <c r="C81" s="88"/>
      <c r="D81" s="88"/>
      <c r="E81" s="88"/>
      <c r="F81" s="88"/>
      <c r="G81" s="88"/>
      <c r="H81" s="88"/>
      <c r="I81" s="88"/>
      <c r="J81" s="88"/>
      <c r="K81" s="88"/>
      <c r="L81" s="88"/>
      <c r="M81" s="88"/>
      <c r="N81" s="88"/>
      <c r="O81" s="88"/>
      <c r="P81" s="88"/>
      <c r="Q81" s="88"/>
      <c r="R81" s="88"/>
    </row>
    <row r="82" spans="3:18">
      <c r="C82" s="88"/>
      <c r="D82" s="88"/>
      <c r="E82" s="88"/>
      <c r="F82" s="88"/>
      <c r="G82" s="88"/>
      <c r="H82" s="88"/>
      <c r="I82" s="88"/>
      <c r="J82" s="88"/>
      <c r="K82" s="88"/>
      <c r="L82" s="88"/>
      <c r="M82" s="88"/>
      <c r="N82" s="88"/>
      <c r="O82" s="88"/>
      <c r="P82" s="88"/>
      <c r="Q82" s="88"/>
      <c r="R82" s="88"/>
    </row>
    <row r="83" spans="3:18">
      <c r="C83" s="88"/>
      <c r="D83" s="88"/>
      <c r="E83" s="88"/>
      <c r="F83" s="88"/>
      <c r="G83" s="88"/>
      <c r="H83" s="88"/>
      <c r="I83" s="88"/>
      <c r="J83" s="88"/>
      <c r="K83" s="88"/>
      <c r="L83" s="88"/>
      <c r="M83" s="88"/>
      <c r="N83" s="88"/>
      <c r="O83" s="88"/>
      <c r="P83" s="88"/>
      <c r="Q83" s="88"/>
      <c r="R83" s="88"/>
    </row>
    <row r="84" spans="3:18">
      <c r="C84" s="88"/>
      <c r="D84" s="88"/>
      <c r="E84" s="88"/>
      <c r="F84" s="88"/>
      <c r="G84" s="88"/>
      <c r="H84" s="88"/>
      <c r="I84" s="88"/>
      <c r="J84" s="88"/>
      <c r="K84" s="88"/>
      <c r="L84" s="88"/>
      <c r="M84" s="88"/>
      <c r="N84" s="88"/>
      <c r="O84" s="88"/>
      <c r="P84" s="88"/>
      <c r="Q84" s="88"/>
      <c r="R84" s="88"/>
    </row>
    <row r="85" spans="3:18">
      <c r="C85" s="88"/>
      <c r="D85" s="88"/>
      <c r="E85" s="88"/>
      <c r="F85" s="88"/>
      <c r="G85" s="88"/>
      <c r="H85" s="88"/>
      <c r="I85" s="88"/>
      <c r="J85" s="88"/>
      <c r="K85" s="88"/>
      <c r="L85" s="88"/>
      <c r="M85" s="88"/>
      <c r="N85" s="88"/>
      <c r="O85" s="88"/>
      <c r="P85" s="88"/>
      <c r="Q85" s="88"/>
      <c r="R85" s="88"/>
    </row>
    <row r="86" spans="3:18">
      <c r="C86" s="88"/>
      <c r="D86" s="88"/>
      <c r="E86" s="88"/>
      <c r="F86" s="88"/>
      <c r="G86" s="88"/>
      <c r="H86" s="88"/>
      <c r="I86" s="88"/>
      <c r="J86" s="88"/>
      <c r="K86" s="88"/>
      <c r="L86" s="88"/>
      <c r="M86" s="88"/>
      <c r="N86" s="88"/>
      <c r="O86" s="88"/>
      <c r="P86" s="88"/>
      <c r="Q86" s="88"/>
      <c r="R86" s="88"/>
    </row>
    <row r="87" spans="3:18">
      <c r="C87" s="88"/>
      <c r="D87" s="88"/>
      <c r="E87" s="88"/>
      <c r="F87" s="88"/>
      <c r="G87" s="88"/>
      <c r="H87" s="88"/>
      <c r="I87" s="88"/>
      <c r="J87" s="88"/>
      <c r="K87" s="88"/>
      <c r="L87" s="88"/>
      <c r="M87" s="88"/>
      <c r="N87" s="88"/>
      <c r="O87" s="88"/>
      <c r="P87" s="88"/>
      <c r="Q87" s="88"/>
      <c r="R87" s="88"/>
    </row>
    <row r="88" spans="3:18">
      <c r="C88" s="88"/>
      <c r="D88" s="88"/>
      <c r="E88" s="88"/>
      <c r="F88" s="88"/>
      <c r="G88" s="88"/>
      <c r="H88" s="88"/>
      <c r="I88" s="88"/>
      <c r="J88" s="88"/>
      <c r="K88" s="88"/>
      <c r="L88" s="88"/>
      <c r="M88" s="88"/>
      <c r="N88" s="88"/>
      <c r="O88" s="88"/>
      <c r="P88" s="88"/>
      <c r="Q88" s="88"/>
      <c r="R88" s="88"/>
    </row>
    <row r="89" spans="3:18">
      <c r="C89" s="88"/>
      <c r="D89" s="88"/>
      <c r="E89" s="88"/>
      <c r="F89" s="88"/>
      <c r="G89" s="88"/>
      <c r="H89" s="88"/>
      <c r="I89" s="88"/>
      <c r="J89" s="88"/>
      <c r="K89" s="88"/>
      <c r="L89" s="88"/>
      <c r="M89" s="88"/>
      <c r="N89" s="88"/>
      <c r="O89" s="88"/>
      <c r="P89" s="88"/>
      <c r="Q89" s="88"/>
      <c r="R89" s="88"/>
    </row>
    <row r="90" spans="3:18">
      <c r="C90" s="88"/>
      <c r="D90" s="88"/>
      <c r="E90" s="88"/>
      <c r="F90" s="88"/>
      <c r="G90" s="88"/>
      <c r="H90" s="88"/>
      <c r="I90" s="88"/>
      <c r="J90" s="88"/>
      <c r="K90" s="88"/>
      <c r="L90" s="88"/>
      <c r="M90" s="88"/>
      <c r="N90" s="88"/>
      <c r="O90" s="88"/>
      <c r="P90" s="88"/>
      <c r="Q90" s="88"/>
      <c r="R90" s="88"/>
    </row>
    <row r="91" spans="3:18">
      <c r="C91" s="88"/>
      <c r="D91" s="88"/>
      <c r="E91" s="88"/>
      <c r="F91" s="88"/>
      <c r="G91" s="88"/>
      <c r="H91" s="88"/>
      <c r="I91" s="88"/>
      <c r="J91" s="88"/>
      <c r="K91" s="88"/>
      <c r="L91" s="88"/>
      <c r="M91" s="88"/>
      <c r="N91" s="88"/>
      <c r="O91" s="88"/>
      <c r="P91" s="88"/>
      <c r="Q91" s="88"/>
      <c r="R91" s="88"/>
    </row>
    <row r="92" spans="3:18">
      <c r="C92" s="88"/>
      <c r="D92" s="88"/>
      <c r="E92" s="88"/>
      <c r="F92" s="88"/>
      <c r="G92" s="88"/>
      <c r="H92" s="88"/>
      <c r="I92" s="88"/>
      <c r="J92" s="88"/>
      <c r="K92" s="88"/>
      <c r="L92" s="88"/>
      <c r="M92" s="88"/>
      <c r="N92" s="88"/>
      <c r="O92" s="88"/>
      <c r="P92" s="88"/>
      <c r="Q92" s="88"/>
      <c r="R92" s="88"/>
    </row>
    <row r="93" spans="3:18">
      <c r="C93" s="88"/>
      <c r="D93" s="88"/>
      <c r="E93" s="88"/>
      <c r="F93" s="88"/>
      <c r="G93" s="88"/>
      <c r="H93" s="88"/>
      <c r="I93" s="88"/>
      <c r="J93" s="88"/>
      <c r="K93" s="88"/>
      <c r="L93" s="88"/>
      <c r="M93" s="88"/>
      <c r="N93" s="88"/>
      <c r="O93" s="88"/>
      <c r="P93" s="88"/>
      <c r="Q93" s="88"/>
      <c r="R93" s="88"/>
    </row>
    <row r="94" spans="3:18">
      <c r="C94" s="88"/>
      <c r="D94" s="88"/>
      <c r="E94" s="88"/>
      <c r="F94" s="88"/>
      <c r="G94" s="88"/>
      <c r="H94" s="88"/>
      <c r="I94" s="88"/>
      <c r="J94" s="88"/>
      <c r="K94" s="88"/>
      <c r="L94" s="88"/>
      <c r="M94" s="88"/>
      <c r="N94" s="88"/>
      <c r="O94" s="88"/>
      <c r="P94" s="88"/>
      <c r="Q94" s="88"/>
      <c r="R94" s="88"/>
    </row>
    <row r="95" spans="3:18">
      <c r="C95" s="88"/>
      <c r="D95" s="88"/>
      <c r="E95" s="88"/>
      <c r="F95" s="88"/>
      <c r="G95" s="88"/>
      <c r="H95" s="88"/>
      <c r="I95" s="88"/>
      <c r="J95" s="88"/>
      <c r="K95" s="88"/>
      <c r="L95" s="88"/>
      <c r="M95" s="88"/>
      <c r="N95" s="88"/>
      <c r="O95" s="88"/>
      <c r="P95" s="88"/>
      <c r="Q95" s="88"/>
      <c r="R95" s="88"/>
    </row>
    <row r="96" spans="3:18">
      <c r="C96" s="88"/>
      <c r="D96" s="88"/>
      <c r="E96" s="88"/>
      <c r="F96" s="88"/>
      <c r="G96" s="88"/>
      <c r="H96" s="88"/>
      <c r="I96" s="88"/>
      <c r="J96" s="88"/>
      <c r="K96" s="88"/>
      <c r="L96" s="88"/>
      <c r="M96" s="88"/>
      <c r="N96" s="88"/>
      <c r="O96" s="88"/>
      <c r="P96" s="88"/>
      <c r="Q96" s="88"/>
      <c r="R96" s="88"/>
    </row>
    <row r="97" spans="3:18">
      <c r="C97" s="88"/>
      <c r="D97" s="88"/>
      <c r="E97" s="88"/>
      <c r="F97" s="88"/>
      <c r="G97" s="88"/>
      <c r="H97" s="88"/>
      <c r="I97" s="88"/>
      <c r="J97" s="88"/>
      <c r="K97" s="88"/>
      <c r="L97" s="88"/>
      <c r="M97" s="88"/>
      <c r="N97" s="88"/>
      <c r="O97" s="88"/>
      <c r="P97" s="88"/>
      <c r="Q97" s="88"/>
      <c r="R97" s="88"/>
    </row>
    <row r="98" spans="3:18">
      <c r="C98" s="88"/>
      <c r="D98" s="88"/>
      <c r="E98" s="88"/>
      <c r="F98" s="88"/>
      <c r="G98" s="88"/>
      <c r="H98" s="88"/>
      <c r="I98" s="88"/>
      <c r="J98" s="88"/>
      <c r="K98" s="88"/>
      <c r="L98" s="88"/>
      <c r="M98" s="88"/>
      <c r="N98" s="88"/>
      <c r="O98" s="88"/>
      <c r="P98" s="88"/>
      <c r="Q98" s="88"/>
      <c r="R98" s="88"/>
    </row>
    <row r="99" spans="3:18">
      <c r="C99" s="88"/>
      <c r="D99" s="88"/>
      <c r="E99" s="88"/>
      <c r="F99" s="88"/>
      <c r="G99" s="88"/>
      <c r="H99" s="88"/>
      <c r="I99" s="88"/>
      <c r="J99" s="88"/>
      <c r="K99" s="88"/>
      <c r="L99" s="88"/>
      <c r="M99" s="88"/>
      <c r="N99" s="88"/>
      <c r="O99" s="88"/>
      <c r="P99" s="88"/>
      <c r="Q99" s="88"/>
      <c r="R99" s="88"/>
    </row>
    <row r="100" spans="3:18">
      <c r="C100" s="88"/>
      <c r="D100" s="88"/>
      <c r="E100" s="88"/>
      <c r="F100" s="88"/>
      <c r="G100" s="88"/>
      <c r="H100" s="88"/>
      <c r="I100" s="88"/>
      <c r="J100" s="88"/>
      <c r="K100" s="88"/>
      <c r="L100" s="88"/>
      <c r="M100" s="88"/>
      <c r="N100" s="88"/>
      <c r="O100" s="88"/>
      <c r="P100" s="88"/>
      <c r="Q100" s="88"/>
      <c r="R100" s="88"/>
    </row>
    <row r="101" spans="3:18">
      <c r="C101" s="88"/>
      <c r="D101" s="88"/>
      <c r="E101" s="88"/>
      <c r="F101" s="88"/>
      <c r="G101" s="88"/>
      <c r="H101" s="88"/>
      <c r="I101" s="88"/>
      <c r="J101" s="88"/>
      <c r="K101" s="88"/>
      <c r="L101" s="88"/>
      <c r="M101" s="88"/>
      <c r="N101" s="88"/>
      <c r="O101" s="88"/>
      <c r="P101" s="88"/>
      <c r="Q101" s="88"/>
      <c r="R101" s="88"/>
    </row>
    <row r="102" spans="3:18">
      <c r="C102" s="88"/>
      <c r="D102" s="88"/>
      <c r="E102" s="88"/>
      <c r="F102" s="88"/>
      <c r="G102" s="88"/>
      <c r="H102" s="88"/>
      <c r="I102" s="88"/>
      <c r="J102" s="88"/>
      <c r="K102" s="88"/>
      <c r="L102" s="88"/>
      <c r="M102" s="88"/>
      <c r="N102" s="88"/>
      <c r="O102" s="88"/>
      <c r="P102" s="88"/>
      <c r="Q102" s="88"/>
      <c r="R102" s="88"/>
    </row>
    <row r="103" spans="3:18">
      <c r="C103" s="88"/>
      <c r="D103" s="88"/>
      <c r="E103" s="88"/>
      <c r="F103" s="88"/>
      <c r="G103" s="88"/>
      <c r="H103" s="88"/>
      <c r="I103" s="88"/>
      <c r="J103" s="88"/>
      <c r="K103" s="88"/>
      <c r="L103" s="88"/>
      <c r="M103" s="88"/>
      <c r="N103" s="88"/>
      <c r="O103" s="88"/>
      <c r="P103" s="88"/>
      <c r="Q103" s="88"/>
      <c r="R103" s="88"/>
    </row>
    <row r="104" spans="3:18">
      <c r="C104" s="88"/>
      <c r="D104" s="88"/>
      <c r="E104" s="88"/>
      <c r="F104" s="88"/>
      <c r="G104" s="88"/>
      <c r="H104" s="88"/>
      <c r="I104" s="88"/>
      <c r="J104" s="88"/>
      <c r="K104" s="88"/>
      <c r="L104" s="88"/>
      <c r="M104" s="88"/>
      <c r="N104" s="88"/>
      <c r="O104" s="88"/>
      <c r="P104" s="88"/>
      <c r="Q104" s="88"/>
      <c r="R104" s="88"/>
    </row>
    <row r="105" spans="3:18">
      <c r="C105" s="88"/>
      <c r="D105" s="88"/>
      <c r="E105" s="88"/>
      <c r="F105" s="88"/>
      <c r="G105" s="88"/>
      <c r="H105" s="88"/>
      <c r="I105" s="88"/>
      <c r="J105" s="88"/>
      <c r="K105" s="88"/>
      <c r="L105" s="88"/>
      <c r="M105" s="88"/>
      <c r="N105" s="88"/>
      <c r="O105" s="88"/>
      <c r="P105" s="88"/>
      <c r="Q105" s="88"/>
      <c r="R105" s="88"/>
    </row>
    <row r="106" spans="3:18">
      <c r="C106" s="88"/>
      <c r="D106" s="88"/>
      <c r="E106" s="88"/>
      <c r="F106" s="88"/>
      <c r="G106" s="88"/>
      <c r="H106" s="88"/>
      <c r="I106" s="88"/>
      <c r="J106" s="88"/>
      <c r="K106" s="88"/>
      <c r="L106" s="88"/>
      <c r="M106" s="88"/>
      <c r="N106" s="88"/>
      <c r="O106" s="88"/>
      <c r="P106" s="88"/>
      <c r="Q106" s="88"/>
      <c r="R106" s="88"/>
    </row>
    <row r="107" spans="3:18">
      <c r="C107" s="88"/>
      <c r="D107" s="88"/>
      <c r="E107" s="88"/>
      <c r="F107" s="88"/>
      <c r="G107" s="88"/>
      <c r="H107" s="88"/>
      <c r="I107" s="88"/>
      <c r="J107" s="88"/>
      <c r="K107" s="88"/>
      <c r="L107" s="88"/>
      <c r="M107" s="88"/>
      <c r="N107" s="88"/>
      <c r="O107" s="88"/>
      <c r="P107" s="88"/>
      <c r="Q107" s="88"/>
      <c r="R107" s="88"/>
    </row>
    <row r="108" spans="3:18">
      <c r="C108" s="88"/>
      <c r="D108" s="88"/>
      <c r="E108" s="88"/>
      <c r="F108" s="88"/>
      <c r="G108" s="88"/>
      <c r="H108" s="88"/>
      <c r="I108" s="88"/>
      <c r="J108" s="88"/>
      <c r="K108" s="88"/>
      <c r="L108" s="88"/>
      <c r="M108" s="88"/>
      <c r="N108" s="88"/>
      <c r="O108" s="88"/>
      <c r="P108" s="88"/>
      <c r="Q108" s="88"/>
      <c r="R108" s="88"/>
    </row>
    <row r="109" spans="3:18">
      <c r="C109" s="88"/>
      <c r="D109" s="88"/>
      <c r="E109" s="88"/>
      <c r="F109" s="88"/>
      <c r="G109" s="88"/>
      <c r="H109" s="88"/>
      <c r="I109" s="88"/>
      <c r="J109" s="88"/>
      <c r="K109" s="88"/>
      <c r="L109" s="88"/>
      <c r="M109" s="88"/>
      <c r="N109" s="88"/>
      <c r="O109" s="88"/>
      <c r="P109" s="88"/>
      <c r="Q109" s="88"/>
      <c r="R109" s="88"/>
    </row>
    <row r="110" spans="3:18">
      <c r="C110" s="88"/>
      <c r="D110" s="88"/>
      <c r="E110" s="88"/>
      <c r="F110" s="88"/>
      <c r="G110" s="88"/>
      <c r="H110" s="88"/>
      <c r="I110" s="88"/>
      <c r="J110" s="88"/>
      <c r="K110" s="88"/>
      <c r="L110" s="88"/>
      <c r="M110" s="88"/>
      <c r="N110" s="88"/>
      <c r="O110" s="88"/>
      <c r="P110" s="88"/>
      <c r="Q110" s="88"/>
      <c r="R110" s="88"/>
    </row>
    <row r="111" spans="3:18">
      <c r="C111" s="88"/>
      <c r="D111" s="88"/>
      <c r="E111" s="88"/>
      <c r="F111" s="88"/>
      <c r="G111" s="88"/>
      <c r="H111" s="88"/>
      <c r="I111" s="88"/>
      <c r="J111" s="88"/>
      <c r="K111" s="88"/>
      <c r="L111" s="88"/>
      <c r="M111" s="88"/>
      <c r="N111" s="88"/>
      <c r="O111" s="88"/>
      <c r="P111" s="88"/>
      <c r="Q111" s="88"/>
      <c r="R111" s="88"/>
    </row>
    <row r="112" spans="3:18">
      <c r="C112" s="88"/>
      <c r="D112" s="88"/>
      <c r="E112" s="88"/>
      <c r="F112" s="88"/>
      <c r="G112" s="88"/>
      <c r="H112" s="88"/>
      <c r="I112" s="88"/>
      <c r="J112" s="88"/>
      <c r="K112" s="88"/>
      <c r="L112" s="88"/>
      <c r="M112" s="88"/>
      <c r="N112" s="88"/>
      <c r="O112" s="88"/>
      <c r="P112" s="88"/>
      <c r="Q112" s="88"/>
      <c r="R112" s="88"/>
    </row>
    <row r="113" spans="3:18">
      <c r="C113" s="88"/>
      <c r="D113" s="88"/>
      <c r="E113" s="88"/>
      <c r="F113" s="88"/>
      <c r="G113" s="88"/>
      <c r="H113" s="88"/>
      <c r="I113" s="88"/>
      <c r="J113" s="88"/>
      <c r="K113" s="88"/>
      <c r="L113" s="88"/>
      <c r="M113" s="88"/>
      <c r="N113" s="88"/>
      <c r="O113" s="88"/>
      <c r="P113" s="88"/>
      <c r="Q113" s="88"/>
      <c r="R113" s="88"/>
    </row>
    <row r="114" spans="3:18">
      <c r="C114" s="88"/>
      <c r="D114" s="88"/>
      <c r="E114" s="88"/>
      <c r="F114" s="88"/>
      <c r="G114" s="88"/>
      <c r="H114" s="88"/>
      <c r="I114" s="88"/>
      <c r="J114" s="88"/>
      <c r="K114" s="88"/>
      <c r="L114" s="88"/>
      <c r="M114" s="88"/>
      <c r="N114" s="88"/>
      <c r="O114" s="88"/>
      <c r="P114" s="88"/>
      <c r="Q114" s="88"/>
      <c r="R114" s="88"/>
    </row>
    <row r="115" spans="3:18">
      <c r="C115" s="88"/>
      <c r="D115" s="88"/>
      <c r="E115" s="88"/>
      <c r="F115" s="88"/>
      <c r="G115" s="88"/>
      <c r="H115" s="88"/>
      <c r="I115" s="88"/>
      <c r="J115" s="88"/>
      <c r="K115" s="88"/>
      <c r="L115" s="88"/>
      <c r="M115" s="88"/>
      <c r="N115" s="88"/>
      <c r="O115" s="88"/>
      <c r="P115" s="88"/>
      <c r="Q115" s="88"/>
      <c r="R115" s="88"/>
    </row>
    <row r="116" spans="3:18">
      <c r="C116" s="88"/>
      <c r="D116" s="88"/>
      <c r="E116" s="88"/>
      <c r="F116" s="88"/>
      <c r="G116" s="88"/>
      <c r="H116" s="88"/>
      <c r="I116" s="88"/>
      <c r="J116" s="88"/>
      <c r="K116" s="88"/>
      <c r="L116" s="88"/>
      <c r="M116" s="88"/>
      <c r="N116" s="88"/>
      <c r="O116" s="88"/>
      <c r="P116" s="88"/>
      <c r="Q116" s="88"/>
      <c r="R116" s="88"/>
    </row>
    <row r="117" spans="3:18">
      <c r="C117" s="88"/>
      <c r="D117" s="88"/>
      <c r="E117" s="88"/>
      <c r="F117" s="88"/>
      <c r="G117" s="88"/>
      <c r="H117" s="88"/>
      <c r="I117" s="88"/>
      <c r="J117" s="88"/>
      <c r="K117" s="88"/>
      <c r="L117" s="88"/>
      <c r="M117" s="88"/>
      <c r="N117" s="88"/>
      <c r="O117" s="88"/>
      <c r="P117" s="88"/>
      <c r="Q117" s="88"/>
      <c r="R117" s="88"/>
    </row>
    <row r="118" spans="3:18">
      <c r="C118" s="88"/>
      <c r="D118" s="88"/>
      <c r="E118" s="88"/>
      <c r="F118" s="88"/>
      <c r="G118" s="88"/>
      <c r="H118" s="88"/>
      <c r="I118" s="88"/>
      <c r="J118" s="88"/>
      <c r="K118" s="88"/>
      <c r="L118" s="88"/>
      <c r="M118" s="88"/>
      <c r="N118" s="88"/>
      <c r="O118" s="88"/>
      <c r="P118" s="88"/>
      <c r="Q118" s="88"/>
      <c r="R118" s="88"/>
    </row>
    <row r="119" spans="3:18">
      <c r="C119" s="88"/>
      <c r="D119" s="88"/>
      <c r="E119" s="88"/>
      <c r="F119" s="88"/>
      <c r="G119" s="88"/>
      <c r="H119" s="88"/>
      <c r="I119" s="88"/>
      <c r="J119" s="88"/>
      <c r="K119" s="88"/>
      <c r="L119" s="88"/>
      <c r="M119" s="88"/>
      <c r="N119" s="88"/>
      <c r="O119" s="88"/>
      <c r="P119" s="88"/>
      <c r="Q119" s="88"/>
      <c r="R119" s="88"/>
    </row>
    <row r="120" spans="3:18">
      <c r="C120" s="88"/>
      <c r="D120" s="88"/>
      <c r="E120" s="88"/>
      <c r="F120" s="88"/>
      <c r="G120" s="88"/>
      <c r="H120" s="88"/>
      <c r="I120" s="88"/>
      <c r="J120" s="88"/>
      <c r="K120" s="88"/>
      <c r="L120" s="88"/>
      <c r="M120" s="88"/>
      <c r="N120" s="88"/>
      <c r="O120" s="88"/>
      <c r="P120" s="88"/>
      <c r="Q120" s="88"/>
      <c r="R120" s="88"/>
    </row>
    <row r="121" spans="3:18">
      <c r="C121" s="88"/>
      <c r="D121" s="88"/>
      <c r="E121" s="88"/>
      <c r="F121" s="88"/>
      <c r="G121" s="88"/>
      <c r="H121" s="88"/>
      <c r="I121" s="88"/>
      <c r="J121" s="88"/>
      <c r="K121" s="88"/>
      <c r="L121" s="88"/>
      <c r="M121" s="88"/>
      <c r="N121" s="88"/>
      <c r="O121" s="88"/>
      <c r="P121" s="88"/>
      <c r="Q121" s="88"/>
      <c r="R121" s="88"/>
    </row>
    <row r="122" spans="3:18">
      <c r="C122" s="88"/>
      <c r="D122" s="88"/>
      <c r="E122" s="88"/>
      <c r="F122" s="88"/>
      <c r="G122" s="88"/>
      <c r="H122" s="88"/>
      <c r="I122" s="88"/>
      <c r="J122" s="88"/>
      <c r="K122" s="88"/>
      <c r="L122" s="88"/>
      <c r="M122" s="88"/>
      <c r="N122" s="88"/>
      <c r="O122" s="88"/>
      <c r="P122" s="88"/>
      <c r="Q122" s="88"/>
      <c r="R122" s="88"/>
    </row>
    <row r="123" spans="3:18">
      <c r="C123" s="88"/>
      <c r="D123" s="88"/>
      <c r="E123" s="88"/>
      <c r="F123" s="88"/>
      <c r="G123" s="88"/>
      <c r="H123" s="88"/>
      <c r="I123" s="88"/>
      <c r="J123" s="88"/>
      <c r="K123" s="88"/>
      <c r="L123" s="88"/>
      <c r="M123" s="88"/>
      <c r="N123" s="88"/>
      <c r="O123" s="88"/>
      <c r="P123" s="88"/>
      <c r="Q123" s="88"/>
      <c r="R123" s="88"/>
    </row>
    <row r="124" spans="3:18">
      <c r="C124" s="88"/>
      <c r="D124" s="88"/>
      <c r="E124" s="88"/>
      <c r="F124" s="88"/>
      <c r="G124" s="88"/>
      <c r="H124" s="88"/>
      <c r="I124" s="88"/>
      <c r="J124" s="88"/>
      <c r="K124" s="88"/>
      <c r="L124" s="88"/>
      <c r="M124" s="88"/>
      <c r="N124" s="88"/>
      <c r="O124" s="88"/>
      <c r="P124" s="88"/>
      <c r="Q124" s="88"/>
      <c r="R124" s="88"/>
    </row>
    <row r="125" spans="3:18">
      <c r="C125" s="88"/>
      <c r="D125" s="88"/>
      <c r="E125" s="88"/>
      <c r="F125" s="88"/>
      <c r="G125" s="88"/>
      <c r="H125" s="88"/>
      <c r="I125" s="88"/>
      <c r="J125" s="88"/>
      <c r="K125" s="88"/>
      <c r="L125" s="88"/>
      <c r="M125" s="88"/>
      <c r="N125" s="88"/>
      <c r="O125" s="88"/>
      <c r="P125" s="88"/>
      <c r="Q125" s="88"/>
      <c r="R125" s="88"/>
    </row>
    <row r="126" spans="3:18">
      <c r="C126" s="88"/>
      <c r="D126" s="88"/>
      <c r="E126" s="88"/>
      <c r="F126" s="88"/>
      <c r="G126" s="88"/>
      <c r="H126" s="88"/>
      <c r="I126" s="88"/>
      <c r="J126" s="88"/>
      <c r="K126" s="88"/>
      <c r="L126" s="88"/>
      <c r="M126" s="88"/>
      <c r="N126" s="88"/>
      <c r="O126" s="88"/>
      <c r="P126" s="88"/>
      <c r="Q126" s="88"/>
      <c r="R126" s="88"/>
    </row>
    <row r="127" spans="3:18">
      <c r="C127" s="88"/>
      <c r="D127" s="88"/>
      <c r="E127" s="88"/>
      <c r="F127" s="88"/>
      <c r="G127" s="88"/>
      <c r="H127" s="88"/>
      <c r="I127" s="88"/>
      <c r="J127" s="88"/>
      <c r="K127" s="88"/>
      <c r="L127" s="88"/>
      <c r="M127" s="88"/>
      <c r="N127" s="88"/>
      <c r="O127" s="88"/>
      <c r="P127" s="88"/>
      <c r="Q127" s="88"/>
      <c r="R127" s="88"/>
    </row>
    <row r="128" spans="3:18">
      <c r="C128" s="88"/>
      <c r="D128" s="88"/>
      <c r="E128" s="88"/>
      <c r="F128" s="88"/>
      <c r="G128" s="88"/>
      <c r="H128" s="88"/>
      <c r="I128" s="88"/>
      <c r="J128" s="88"/>
      <c r="K128" s="88"/>
      <c r="L128" s="88"/>
      <c r="M128" s="88"/>
      <c r="N128" s="88"/>
      <c r="O128" s="88"/>
      <c r="P128" s="88"/>
      <c r="Q128" s="88"/>
      <c r="R128" s="88"/>
    </row>
    <row r="129" spans="3:18">
      <c r="C129" s="88"/>
      <c r="D129" s="88"/>
      <c r="E129" s="88"/>
      <c r="F129" s="88"/>
      <c r="G129" s="88"/>
      <c r="H129" s="88"/>
      <c r="I129" s="88"/>
      <c r="J129" s="88"/>
      <c r="K129" s="88"/>
      <c r="L129" s="88"/>
      <c r="M129" s="88"/>
      <c r="N129" s="88"/>
      <c r="O129" s="88"/>
      <c r="P129" s="88"/>
      <c r="Q129" s="88"/>
      <c r="R129" s="88"/>
    </row>
    <row r="130" spans="3:18">
      <c r="C130" s="88"/>
      <c r="D130" s="88"/>
      <c r="E130" s="88"/>
      <c r="F130" s="88"/>
      <c r="G130" s="88"/>
      <c r="H130" s="88"/>
      <c r="I130" s="88"/>
      <c r="J130" s="88"/>
      <c r="K130" s="88"/>
      <c r="L130" s="88"/>
      <c r="M130" s="88"/>
      <c r="N130" s="88"/>
      <c r="O130" s="88"/>
      <c r="P130" s="88"/>
      <c r="Q130" s="88"/>
      <c r="R130" s="88"/>
    </row>
    <row r="131" spans="3:18">
      <c r="C131" s="88"/>
      <c r="D131" s="88"/>
      <c r="E131" s="88"/>
      <c r="F131" s="88"/>
      <c r="G131" s="88"/>
      <c r="H131" s="88"/>
      <c r="I131" s="88"/>
      <c r="J131" s="88"/>
      <c r="K131" s="88"/>
      <c r="L131" s="88"/>
      <c r="M131" s="88"/>
      <c r="N131" s="88"/>
      <c r="O131" s="88"/>
      <c r="P131" s="88"/>
      <c r="Q131" s="88"/>
      <c r="R131" s="88"/>
    </row>
    <row r="132" spans="3:18">
      <c r="C132" s="88"/>
      <c r="D132" s="88"/>
      <c r="E132" s="88"/>
      <c r="F132" s="88"/>
      <c r="G132" s="88"/>
      <c r="H132" s="88"/>
      <c r="I132" s="88"/>
      <c r="J132" s="88"/>
      <c r="K132" s="88"/>
      <c r="L132" s="88"/>
      <c r="M132" s="88"/>
      <c r="N132" s="88"/>
      <c r="O132" s="88"/>
      <c r="P132" s="88"/>
      <c r="Q132" s="88"/>
      <c r="R132" s="88"/>
    </row>
    <row r="133" spans="3:18">
      <c r="C133" s="88"/>
      <c r="D133" s="88"/>
      <c r="E133" s="88"/>
      <c r="F133" s="88"/>
      <c r="G133" s="88"/>
      <c r="H133" s="88"/>
      <c r="I133" s="88"/>
      <c r="J133" s="88"/>
      <c r="K133" s="88"/>
      <c r="L133" s="88"/>
      <c r="M133" s="88"/>
      <c r="N133" s="88"/>
      <c r="O133" s="88"/>
      <c r="P133" s="88"/>
      <c r="Q133" s="88"/>
      <c r="R133" s="88"/>
    </row>
    <row r="134" spans="3:18">
      <c r="C134" s="88"/>
      <c r="D134" s="88"/>
      <c r="E134" s="88"/>
      <c r="F134" s="88"/>
      <c r="G134" s="88"/>
      <c r="H134" s="88"/>
      <c r="I134" s="88"/>
      <c r="J134" s="88"/>
      <c r="K134" s="88"/>
      <c r="L134" s="88"/>
      <c r="M134" s="88"/>
      <c r="N134" s="88"/>
      <c r="O134" s="88"/>
      <c r="P134" s="88"/>
      <c r="Q134" s="88"/>
      <c r="R134" s="88"/>
    </row>
    <row r="135" spans="3:18">
      <c r="C135" s="88"/>
      <c r="D135" s="88"/>
      <c r="E135" s="88"/>
      <c r="F135" s="88"/>
      <c r="G135" s="88"/>
      <c r="H135" s="88"/>
      <c r="I135" s="88"/>
      <c r="J135" s="88"/>
      <c r="K135" s="88"/>
      <c r="L135" s="88"/>
      <c r="M135" s="88"/>
      <c r="N135" s="88"/>
      <c r="O135" s="88"/>
      <c r="P135" s="88"/>
      <c r="Q135" s="88"/>
      <c r="R135" s="88"/>
    </row>
    <row r="136" spans="3:18">
      <c r="C136" s="88"/>
      <c r="D136" s="88"/>
      <c r="E136" s="88"/>
      <c r="F136" s="88"/>
      <c r="G136" s="88"/>
      <c r="H136" s="88"/>
      <c r="I136" s="88"/>
      <c r="J136" s="88"/>
      <c r="K136" s="88"/>
      <c r="L136" s="88"/>
      <c r="M136" s="88"/>
      <c r="N136" s="88"/>
      <c r="O136" s="88"/>
      <c r="P136" s="88"/>
      <c r="Q136" s="88"/>
      <c r="R136" s="88"/>
    </row>
    <row r="137" spans="3:18">
      <c r="C137" s="88"/>
      <c r="D137" s="88"/>
      <c r="E137" s="88"/>
      <c r="F137" s="88"/>
      <c r="G137" s="88"/>
      <c r="H137" s="88"/>
      <c r="I137" s="88"/>
      <c r="J137" s="88"/>
      <c r="K137" s="88"/>
      <c r="L137" s="88"/>
      <c r="M137" s="88"/>
      <c r="N137" s="88"/>
      <c r="O137" s="88"/>
      <c r="P137" s="88"/>
      <c r="Q137" s="88"/>
      <c r="R137" s="88"/>
    </row>
    <row r="138" spans="3:18">
      <c r="C138" s="88"/>
      <c r="D138" s="88"/>
      <c r="E138" s="88"/>
      <c r="F138" s="88"/>
      <c r="G138" s="88"/>
      <c r="H138" s="88"/>
      <c r="I138" s="88"/>
      <c r="J138" s="88"/>
      <c r="K138" s="88"/>
      <c r="L138" s="88"/>
      <c r="M138" s="88"/>
      <c r="N138" s="88"/>
      <c r="O138" s="88"/>
      <c r="P138" s="88"/>
      <c r="Q138" s="88"/>
      <c r="R138" s="88"/>
    </row>
    <row r="139" spans="3:18">
      <c r="C139" s="88"/>
      <c r="D139" s="88"/>
      <c r="E139" s="88"/>
      <c r="F139" s="88"/>
      <c r="G139" s="88"/>
      <c r="H139" s="88"/>
      <c r="I139" s="88"/>
      <c r="J139" s="88"/>
      <c r="K139" s="88"/>
      <c r="L139" s="88"/>
      <c r="M139" s="88"/>
      <c r="N139" s="88"/>
      <c r="O139" s="88"/>
      <c r="P139" s="88"/>
      <c r="Q139" s="88"/>
      <c r="R139" s="88"/>
    </row>
    <row r="140" spans="3:18">
      <c r="C140" s="88"/>
      <c r="D140" s="88"/>
      <c r="E140" s="88"/>
      <c r="F140" s="88"/>
      <c r="G140" s="88"/>
      <c r="H140" s="88"/>
      <c r="I140" s="88"/>
      <c r="J140" s="88"/>
      <c r="K140" s="88"/>
      <c r="L140" s="88"/>
      <c r="M140" s="88"/>
      <c r="N140" s="88"/>
      <c r="O140" s="88"/>
      <c r="P140" s="88"/>
      <c r="Q140" s="88"/>
      <c r="R140" s="88"/>
    </row>
    <row r="141" spans="3:18">
      <c r="C141" s="88"/>
      <c r="D141" s="88"/>
      <c r="E141" s="88"/>
      <c r="F141" s="88"/>
      <c r="G141" s="88"/>
      <c r="H141" s="88"/>
      <c r="I141" s="88"/>
      <c r="J141" s="88"/>
      <c r="K141" s="88"/>
      <c r="L141" s="88"/>
      <c r="M141" s="88"/>
      <c r="N141" s="88"/>
      <c r="O141" s="88"/>
      <c r="P141" s="88"/>
      <c r="Q141" s="88"/>
      <c r="R141" s="88"/>
    </row>
    <row r="142" spans="3:18">
      <c r="C142" s="88"/>
      <c r="D142" s="88"/>
      <c r="E142" s="88"/>
      <c r="F142" s="88"/>
      <c r="G142" s="88"/>
      <c r="H142" s="88"/>
      <c r="I142" s="88"/>
      <c r="J142" s="88"/>
      <c r="K142" s="88"/>
      <c r="L142" s="88"/>
      <c r="M142" s="88"/>
      <c r="N142" s="88"/>
      <c r="O142" s="88"/>
      <c r="P142" s="88"/>
      <c r="Q142" s="88"/>
      <c r="R142" s="88"/>
    </row>
    <row r="143" spans="3:18">
      <c r="C143" s="88"/>
      <c r="D143" s="88"/>
      <c r="E143" s="88"/>
      <c r="F143" s="88"/>
      <c r="G143" s="88"/>
      <c r="H143" s="88"/>
      <c r="I143" s="88"/>
      <c r="J143" s="88"/>
      <c r="K143" s="88"/>
      <c r="L143" s="88"/>
      <c r="M143" s="88"/>
      <c r="N143" s="88"/>
      <c r="O143" s="88"/>
      <c r="P143" s="88"/>
      <c r="Q143" s="88"/>
      <c r="R143" s="88"/>
    </row>
    <row r="144" spans="3:18">
      <c r="C144" s="88"/>
      <c r="D144" s="88"/>
      <c r="E144" s="88"/>
      <c r="F144" s="88"/>
      <c r="G144" s="88"/>
      <c r="H144" s="88"/>
      <c r="I144" s="88"/>
      <c r="J144" s="88"/>
      <c r="K144" s="88"/>
      <c r="L144" s="88"/>
      <c r="M144" s="88"/>
      <c r="N144" s="88"/>
      <c r="O144" s="88"/>
      <c r="P144" s="88"/>
      <c r="Q144" s="88"/>
      <c r="R144" s="88"/>
    </row>
    <row r="145" spans="3:18">
      <c r="C145" s="88"/>
      <c r="D145" s="88"/>
      <c r="E145" s="88"/>
      <c r="F145" s="88"/>
      <c r="G145" s="88"/>
      <c r="H145" s="88"/>
      <c r="I145" s="88"/>
      <c r="J145" s="88"/>
      <c r="K145" s="88"/>
      <c r="L145" s="88"/>
      <c r="M145" s="88"/>
      <c r="N145" s="88"/>
      <c r="O145" s="88"/>
      <c r="P145" s="88"/>
      <c r="Q145" s="88"/>
      <c r="R145" s="88"/>
    </row>
    <row r="146" spans="3:18">
      <c r="C146" s="88"/>
      <c r="D146" s="88"/>
      <c r="E146" s="88"/>
      <c r="F146" s="88"/>
      <c r="G146" s="88"/>
      <c r="H146" s="88"/>
      <c r="I146" s="88"/>
      <c r="J146" s="88"/>
      <c r="K146" s="88"/>
      <c r="L146" s="88"/>
      <c r="M146" s="88"/>
      <c r="N146" s="88"/>
      <c r="O146" s="88"/>
      <c r="P146" s="88"/>
      <c r="Q146" s="88"/>
      <c r="R146" s="88"/>
    </row>
    <row r="147" spans="3:18">
      <c r="C147" s="88"/>
      <c r="D147" s="88"/>
      <c r="E147" s="88"/>
      <c r="F147" s="88"/>
      <c r="G147" s="88"/>
      <c r="H147" s="88"/>
      <c r="I147" s="88"/>
      <c r="J147" s="88"/>
      <c r="K147" s="88"/>
      <c r="L147" s="88"/>
      <c r="M147" s="88"/>
      <c r="N147" s="88"/>
      <c r="O147" s="88"/>
      <c r="P147" s="88"/>
      <c r="Q147" s="88"/>
      <c r="R147" s="88"/>
    </row>
    <row r="148" spans="3:18">
      <c r="C148" s="88"/>
      <c r="D148" s="88"/>
      <c r="E148" s="88"/>
      <c r="F148" s="88"/>
      <c r="G148" s="88"/>
      <c r="H148" s="88"/>
      <c r="I148" s="88"/>
      <c r="J148" s="88"/>
      <c r="K148" s="88"/>
      <c r="L148" s="88"/>
      <c r="M148" s="88"/>
      <c r="N148" s="88"/>
      <c r="O148" s="88"/>
      <c r="P148" s="88"/>
      <c r="Q148" s="88"/>
      <c r="R148" s="88"/>
    </row>
    <row r="149" spans="3:18">
      <c r="C149" s="88"/>
      <c r="D149" s="88"/>
      <c r="E149" s="88"/>
      <c r="F149" s="88"/>
      <c r="G149" s="88"/>
      <c r="H149" s="88"/>
      <c r="I149" s="88"/>
      <c r="J149" s="88"/>
      <c r="K149" s="88"/>
      <c r="L149" s="88"/>
      <c r="M149" s="88"/>
      <c r="N149" s="88"/>
      <c r="O149" s="88"/>
      <c r="P149" s="88"/>
      <c r="Q149" s="88"/>
      <c r="R149" s="88"/>
    </row>
    <row r="150" spans="3:18">
      <c r="C150" s="88"/>
      <c r="D150" s="88"/>
      <c r="E150" s="88"/>
      <c r="F150" s="88"/>
      <c r="G150" s="88"/>
      <c r="H150" s="88"/>
      <c r="I150" s="88"/>
      <c r="J150" s="88"/>
      <c r="K150" s="88"/>
      <c r="L150" s="88"/>
      <c r="M150" s="88"/>
      <c r="N150" s="88"/>
      <c r="O150" s="88"/>
      <c r="P150" s="88"/>
      <c r="Q150" s="88"/>
      <c r="R150" s="88"/>
    </row>
    <row r="151" spans="3:18">
      <c r="C151" s="88"/>
      <c r="D151" s="88"/>
      <c r="E151" s="88"/>
      <c r="F151" s="88"/>
      <c r="G151" s="88"/>
      <c r="H151" s="88"/>
      <c r="I151" s="88"/>
      <c r="J151" s="88"/>
      <c r="K151" s="88"/>
      <c r="L151" s="88"/>
      <c r="M151" s="88"/>
      <c r="N151" s="88"/>
      <c r="O151" s="88"/>
      <c r="P151" s="88"/>
      <c r="Q151" s="88"/>
      <c r="R151" s="88"/>
    </row>
    <row r="152" spans="3:18">
      <c r="C152" s="88"/>
      <c r="D152" s="88"/>
      <c r="E152" s="88"/>
      <c r="F152" s="88"/>
      <c r="G152" s="88"/>
      <c r="H152" s="88"/>
      <c r="I152" s="88"/>
      <c r="J152" s="88"/>
      <c r="K152" s="88"/>
      <c r="L152" s="88"/>
      <c r="M152" s="88"/>
      <c r="N152" s="88"/>
      <c r="O152" s="88"/>
      <c r="P152" s="88"/>
      <c r="Q152" s="88"/>
      <c r="R152" s="88"/>
    </row>
    <row r="153" spans="3:18">
      <c r="C153" s="88"/>
      <c r="D153" s="88"/>
      <c r="E153" s="88"/>
      <c r="F153" s="88"/>
      <c r="G153" s="88"/>
      <c r="H153" s="88"/>
      <c r="I153" s="88"/>
      <c r="J153" s="88"/>
      <c r="K153" s="88"/>
      <c r="L153" s="88"/>
      <c r="M153" s="88"/>
      <c r="N153" s="88"/>
      <c r="O153" s="88"/>
      <c r="P153" s="88"/>
      <c r="Q153" s="88"/>
      <c r="R153" s="88"/>
    </row>
    <row r="154" spans="3:18">
      <c r="C154" s="88"/>
      <c r="D154" s="88"/>
      <c r="E154" s="88"/>
      <c r="F154" s="88"/>
      <c r="G154" s="88"/>
      <c r="H154" s="88"/>
      <c r="I154" s="88"/>
      <c r="J154" s="88"/>
      <c r="K154" s="88"/>
      <c r="L154" s="88"/>
      <c r="M154" s="88"/>
      <c r="N154" s="88"/>
      <c r="O154" s="88"/>
      <c r="P154" s="88"/>
      <c r="Q154" s="88"/>
      <c r="R154" s="88"/>
    </row>
    <row r="155" spans="3:18">
      <c r="C155" s="88"/>
      <c r="D155" s="88"/>
      <c r="E155" s="88"/>
      <c r="F155" s="88"/>
      <c r="G155" s="88"/>
      <c r="H155" s="88"/>
      <c r="I155" s="88"/>
      <c r="J155" s="88"/>
      <c r="K155" s="88"/>
      <c r="L155" s="88"/>
      <c r="M155" s="88"/>
      <c r="N155" s="88"/>
      <c r="O155" s="88"/>
      <c r="P155" s="88"/>
      <c r="Q155" s="88"/>
      <c r="R155" s="88"/>
    </row>
    <row r="156" spans="3:18">
      <c r="C156" s="88"/>
      <c r="D156" s="88"/>
      <c r="E156" s="88"/>
      <c r="F156" s="88"/>
      <c r="G156" s="88"/>
      <c r="H156" s="88"/>
      <c r="I156" s="88"/>
      <c r="J156" s="88"/>
      <c r="K156" s="88"/>
      <c r="L156" s="88"/>
      <c r="M156" s="88"/>
      <c r="N156" s="88"/>
      <c r="O156" s="88"/>
      <c r="P156" s="88"/>
      <c r="Q156" s="88"/>
      <c r="R156" s="88"/>
    </row>
    <row r="157" spans="3:18">
      <c r="C157" s="88"/>
      <c r="D157" s="88"/>
      <c r="E157" s="88"/>
      <c r="F157" s="88"/>
      <c r="G157" s="88"/>
      <c r="H157" s="88"/>
      <c r="I157" s="88"/>
      <c r="J157" s="88"/>
      <c r="K157" s="88"/>
      <c r="L157" s="88"/>
      <c r="M157" s="88"/>
      <c r="N157" s="88"/>
      <c r="O157" s="88"/>
      <c r="P157" s="88"/>
      <c r="Q157" s="88"/>
      <c r="R157" s="88"/>
    </row>
    <row r="158" spans="3:18">
      <c r="C158" s="88"/>
      <c r="D158" s="88"/>
      <c r="E158" s="88"/>
      <c r="F158" s="88"/>
      <c r="G158" s="88"/>
      <c r="H158" s="88"/>
      <c r="I158" s="88"/>
      <c r="J158" s="88"/>
      <c r="K158" s="88"/>
      <c r="L158" s="88"/>
      <c r="M158" s="88"/>
      <c r="N158" s="88"/>
      <c r="O158" s="88"/>
      <c r="P158" s="88"/>
      <c r="Q158" s="88"/>
      <c r="R158" s="88"/>
    </row>
    <row r="159" spans="3:18">
      <c r="C159" s="88"/>
      <c r="D159" s="88"/>
      <c r="E159" s="88"/>
      <c r="F159" s="88"/>
      <c r="G159" s="88"/>
      <c r="H159" s="88"/>
      <c r="I159" s="88"/>
      <c r="J159" s="88"/>
      <c r="K159" s="88"/>
      <c r="L159" s="88"/>
      <c r="M159" s="88"/>
      <c r="N159" s="88"/>
      <c r="O159" s="88"/>
      <c r="P159" s="88"/>
      <c r="Q159" s="88"/>
      <c r="R159" s="88"/>
    </row>
    <row r="160" spans="3:18">
      <c r="C160" s="88"/>
      <c r="D160" s="88"/>
      <c r="E160" s="88"/>
      <c r="F160" s="88"/>
      <c r="G160" s="88"/>
      <c r="H160" s="88"/>
      <c r="I160" s="88"/>
      <c r="J160" s="88"/>
      <c r="K160" s="88"/>
      <c r="L160" s="88"/>
      <c r="M160" s="88"/>
      <c r="N160" s="88"/>
      <c r="O160" s="88"/>
      <c r="P160" s="88"/>
      <c r="Q160" s="88"/>
      <c r="R160" s="88"/>
    </row>
    <row r="161" spans="3:18">
      <c r="C161" s="88"/>
      <c r="D161" s="88"/>
      <c r="E161" s="88"/>
      <c r="F161" s="88"/>
      <c r="G161" s="88"/>
      <c r="H161" s="88"/>
      <c r="I161" s="88"/>
      <c r="J161" s="88"/>
      <c r="K161" s="88"/>
      <c r="L161" s="88"/>
      <c r="M161" s="88"/>
      <c r="N161" s="88"/>
      <c r="O161" s="88"/>
      <c r="P161" s="88"/>
      <c r="Q161" s="88"/>
      <c r="R161" s="88"/>
    </row>
    <row r="162" spans="3:18">
      <c r="C162" s="88"/>
      <c r="D162" s="88"/>
      <c r="E162" s="88"/>
      <c r="F162" s="88"/>
      <c r="G162" s="88"/>
      <c r="H162" s="88"/>
      <c r="I162" s="88"/>
      <c r="J162" s="88"/>
      <c r="K162" s="88"/>
      <c r="L162" s="88"/>
      <c r="M162" s="88"/>
      <c r="N162" s="88"/>
      <c r="O162" s="88"/>
      <c r="P162" s="88"/>
      <c r="Q162" s="88"/>
      <c r="R162" s="88"/>
    </row>
    <row r="163" spans="3:18">
      <c r="C163" s="88"/>
      <c r="D163" s="88"/>
      <c r="E163" s="88"/>
      <c r="F163" s="88"/>
      <c r="G163" s="88"/>
      <c r="H163" s="88"/>
      <c r="I163" s="88"/>
      <c r="J163" s="88"/>
      <c r="K163" s="88"/>
      <c r="L163" s="88"/>
      <c r="M163" s="88"/>
      <c r="N163" s="88"/>
      <c r="O163" s="88"/>
      <c r="P163" s="88"/>
      <c r="Q163" s="88"/>
      <c r="R163" s="88"/>
    </row>
    <row r="164" spans="3:18">
      <c r="C164" s="88"/>
      <c r="D164" s="88"/>
      <c r="E164" s="88"/>
      <c r="F164" s="88"/>
      <c r="G164" s="88"/>
      <c r="H164" s="88"/>
      <c r="I164" s="88"/>
      <c r="J164" s="88"/>
      <c r="K164" s="88"/>
      <c r="L164" s="88"/>
      <c r="M164" s="88"/>
      <c r="N164" s="88"/>
      <c r="O164" s="88"/>
      <c r="P164" s="88"/>
      <c r="Q164" s="88"/>
      <c r="R164" s="88"/>
    </row>
    <row r="165" spans="3:18">
      <c r="C165" s="88"/>
      <c r="D165" s="88"/>
      <c r="E165" s="88"/>
      <c r="F165" s="88"/>
      <c r="G165" s="88"/>
      <c r="H165" s="88"/>
      <c r="I165" s="88"/>
      <c r="J165" s="88"/>
      <c r="K165" s="88"/>
      <c r="L165" s="88"/>
      <c r="M165" s="88"/>
      <c r="N165" s="88"/>
      <c r="O165" s="88"/>
      <c r="P165" s="88"/>
      <c r="Q165" s="88"/>
      <c r="R165" s="88"/>
    </row>
    <row r="166" spans="3:18">
      <c r="C166" s="88"/>
      <c r="D166" s="88"/>
      <c r="E166" s="88"/>
      <c r="F166" s="88"/>
      <c r="G166" s="88"/>
      <c r="H166" s="88"/>
      <c r="I166" s="88"/>
      <c r="J166" s="88"/>
      <c r="K166" s="88"/>
      <c r="L166" s="88"/>
      <c r="M166" s="88"/>
      <c r="N166" s="88"/>
      <c r="O166" s="88"/>
      <c r="P166" s="88"/>
      <c r="Q166" s="88"/>
      <c r="R166" s="88"/>
    </row>
    <row r="167" spans="3:18">
      <c r="C167" s="88"/>
      <c r="D167" s="88"/>
      <c r="E167" s="88"/>
      <c r="F167" s="88"/>
      <c r="G167" s="88"/>
      <c r="H167" s="88"/>
      <c r="I167" s="88"/>
      <c r="J167" s="88"/>
      <c r="K167" s="88"/>
      <c r="L167" s="88"/>
      <c r="M167" s="88"/>
      <c r="N167" s="88"/>
      <c r="O167" s="88"/>
      <c r="P167" s="88"/>
      <c r="Q167" s="88"/>
      <c r="R167" s="88"/>
    </row>
    <row r="168" spans="3:18">
      <c r="C168" s="88"/>
      <c r="D168" s="88"/>
      <c r="E168" s="88"/>
      <c r="F168" s="88"/>
      <c r="G168" s="88"/>
      <c r="H168" s="88"/>
      <c r="I168" s="88"/>
      <c r="J168" s="88"/>
      <c r="K168" s="88"/>
      <c r="L168" s="88"/>
      <c r="M168" s="88"/>
      <c r="N168" s="88"/>
      <c r="O168" s="88"/>
      <c r="P168" s="88"/>
      <c r="Q168" s="88"/>
      <c r="R168" s="88"/>
    </row>
    <row r="169" spans="3:18">
      <c r="C169" s="88"/>
      <c r="D169" s="88"/>
      <c r="E169" s="88"/>
      <c r="F169" s="88"/>
      <c r="G169" s="88"/>
      <c r="H169" s="88"/>
      <c r="I169" s="88"/>
      <c r="J169" s="88"/>
      <c r="K169" s="88"/>
      <c r="L169" s="88"/>
      <c r="M169" s="88"/>
      <c r="N169" s="88"/>
      <c r="O169" s="88"/>
      <c r="P169" s="88"/>
      <c r="Q169" s="88"/>
      <c r="R169" s="88"/>
    </row>
    <row r="170" spans="3:18">
      <c r="C170" s="88"/>
      <c r="D170" s="88"/>
      <c r="E170" s="88"/>
      <c r="F170" s="88"/>
      <c r="G170" s="88"/>
      <c r="H170" s="88"/>
      <c r="I170" s="88"/>
      <c r="J170" s="88"/>
      <c r="K170" s="88"/>
      <c r="L170" s="88"/>
      <c r="M170" s="88"/>
      <c r="N170" s="88"/>
      <c r="O170" s="88"/>
      <c r="P170" s="88"/>
      <c r="Q170" s="88"/>
      <c r="R170" s="88"/>
    </row>
    <row r="171" spans="3:18">
      <c r="C171" s="88"/>
      <c r="D171" s="88"/>
      <c r="E171" s="88"/>
      <c r="F171" s="88"/>
      <c r="G171" s="88"/>
      <c r="H171" s="88"/>
      <c r="I171" s="88"/>
      <c r="J171" s="88"/>
      <c r="K171" s="88"/>
      <c r="L171" s="88"/>
      <c r="M171" s="88"/>
      <c r="N171" s="88"/>
      <c r="O171" s="88"/>
      <c r="P171" s="88"/>
      <c r="Q171" s="88"/>
      <c r="R171" s="88"/>
    </row>
    <row r="172" spans="3:18">
      <c r="C172" s="88"/>
      <c r="D172" s="88"/>
      <c r="E172" s="88"/>
      <c r="F172" s="88"/>
      <c r="G172" s="88"/>
      <c r="H172" s="88"/>
      <c r="I172" s="88"/>
      <c r="J172" s="88"/>
      <c r="K172" s="88"/>
      <c r="L172" s="88"/>
      <c r="M172" s="88"/>
      <c r="N172" s="88"/>
      <c r="O172" s="88"/>
      <c r="P172" s="88"/>
      <c r="Q172" s="88"/>
      <c r="R172" s="88"/>
    </row>
    <row r="173" spans="3:18">
      <c r="C173" s="88"/>
      <c r="D173" s="88"/>
      <c r="E173" s="88"/>
      <c r="F173" s="88"/>
      <c r="G173" s="88"/>
      <c r="H173" s="88"/>
      <c r="I173" s="88"/>
      <c r="J173" s="88"/>
      <c r="K173" s="88"/>
      <c r="L173" s="88"/>
      <c r="M173" s="88"/>
      <c r="N173" s="88"/>
      <c r="O173" s="88"/>
      <c r="P173" s="88"/>
      <c r="Q173" s="88"/>
      <c r="R173" s="88"/>
    </row>
    <row r="174" spans="3:18">
      <c r="C174" s="88"/>
      <c r="D174" s="88"/>
      <c r="E174" s="88"/>
      <c r="F174" s="88"/>
      <c r="G174" s="88"/>
      <c r="H174" s="88"/>
      <c r="I174" s="88"/>
      <c r="J174" s="88"/>
      <c r="K174" s="88"/>
      <c r="L174" s="88"/>
      <c r="M174" s="88"/>
      <c r="N174" s="88"/>
      <c r="O174" s="88"/>
      <c r="P174" s="88"/>
      <c r="Q174" s="88"/>
      <c r="R174" s="88"/>
    </row>
    <row r="175" spans="3:18">
      <c r="C175" s="88"/>
      <c r="D175" s="88"/>
      <c r="E175" s="88"/>
      <c r="F175" s="88"/>
      <c r="G175" s="88"/>
      <c r="H175" s="88"/>
      <c r="I175" s="88"/>
      <c r="J175" s="88"/>
      <c r="K175" s="88"/>
      <c r="L175" s="88"/>
      <c r="M175" s="88"/>
      <c r="N175" s="88"/>
      <c r="O175" s="88"/>
      <c r="P175" s="88"/>
      <c r="Q175" s="88"/>
      <c r="R175" s="88"/>
    </row>
    <row r="176" spans="3:18">
      <c r="C176" s="88"/>
      <c r="D176" s="88"/>
      <c r="E176" s="88"/>
      <c r="F176" s="88"/>
      <c r="G176" s="88"/>
      <c r="H176" s="88"/>
      <c r="I176" s="88"/>
      <c r="J176" s="88"/>
      <c r="K176" s="88"/>
      <c r="L176" s="88"/>
      <c r="M176" s="88"/>
      <c r="N176" s="88"/>
      <c r="O176" s="88"/>
      <c r="P176" s="88"/>
      <c r="Q176" s="88"/>
      <c r="R176" s="88"/>
    </row>
    <row r="177" spans="3:18">
      <c r="C177" s="88"/>
      <c r="D177" s="88"/>
      <c r="E177" s="88"/>
      <c r="F177" s="88"/>
      <c r="G177" s="88"/>
      <c r="H177" s="88"/>
      <c r="I177" s="88"/>
      <c r="J177" s="88"/>
      <c r="K177" s="88"/>
      <c r="L177" s="88"/>
      <c r="M177" s="88"/>
      <c r="N177" s="88"/>
      <c r="O177" s="88"/>
      <c r="P177" s="88"/>
      <c r="Q177" s="88"/>
      <c r="R177" s="88"/>
    </row>
    <row r="178" spans="3:18">
      <c r="C178" s="88"/>
      <c r="D178" s="88"/>
      <c r="E178" s="88"/>
      <c r="F178" s="88"/>
      <c r="G178" s="88"/>
      <c r="H178" s="88"/>
      <c r="I178" s="88"/>
      <c r="J178" s="88"/>
      <c r="K178" s="88"/>
      <c r="L178" s="88"/>
      <c r="M178" s="88"/>
      <c r="N178" s="88"/>
      <c r="O178" s="88"/>
      <c r="P178" s="88"/>
      <c r="Q178" s="88"/>
      <c r="R178" s="88"/>
    </row>
    <row r="179" spans="3:18">
      <c r="C179" s="88"/>
      <c r="D179" s="88"/>
      <c r="E179" s="88"/>
      <c r="F179" s="88"/>
      <c r="G179" s="88"/>
      <c r="H179" s="88"/>
      <c r="I179" s="88"/>
      <c r="J179" s="88"/>
      <c r="K179" s="88"/>
      <c r="L179" s="88"/>
      <c r="M179" s="88"/>
      <c r="N179" s="88"/>
      <c r="O179" s="88"/>
      <c r="P179" s="88"/>
      <c r="Q179" s="88"/>
      <c r="R179" s="88"/>
    </row>
    <row r="180" spans="3:18">
      <c r="C180" s="88"/>
      <c r="D180" s="88"/>
      <c r="E180" s="88"/>
      <c r="F180" s="88"/>
      <c r="G180" s="88"/>
      <c r="H180" s="88"/>
      <c r="I180" s="88"/>
      <c r="J180" s="88"/>
      <c r="K180" s="88"/>
      <c r="L180" s="88"/>
      <c r="M180" s="88"/>
      <c r="N180" s="88"/>
      <c r="O180" s="88"/>
      <c r="P180" s="88"/>
      <c r="Q180" s="88"/>
      <c r="R180" s="88"/>
    </row>
    <row r="181" spans="3:18">
      <c r="C181" s="88"/>
      <c r="D181" s="88"/>
      <c r="E181" s="88"/>
      <c r="F181" s="88"/>
      <c r="G181" s="88"/>
      <c r="H181" s="88"/>
      <c r="I181" s="88"/>
      <c r="J181" s="88"/>
      <c r="K181" s="88"/>
      <c r="L181" s="88"/>
      <c r="M181" s="88"/>
      <c r="N181" s="88"/>
      <c r="O181" s="88"/>
      <c r="P181" s="88"/>
      <c r="Q181" s="88"/>
      <c r="R181" s="88"/>
    </row>
    <row r="182" spans="3:18">
      <c r="C182" s="88"/>
      <c r="D182" s="88"/>
      <c r="E182" s="88"/>
      <c r="F182" s="88"/>
      <c r="G182" s="88"/>
      <c r="H182" s="88"/>
      <c r="I182" s="88"/>
      <c r="J182" s="88"/>
      <c r="K182" s="88"/>
      <c r="L182" s="88"/>
      <c r="M182" s="88"/>
      <c r="N182" s="88"/>
      <c r="O182" s="88"/>
      <c r="P182" s="88"/>
      <c r="Q182" s="88"/>
      <c r="R182" s="88"/>
    </row>
    <row r="183" spans="3:18">
      <c r="C183" s="88"/>
      <c r="D183" s="88"/>
      <c r="E183" s="88"/>
      <c r="F183" s="88"/>
      <c r="G183" s="88"/>
      <c r="H183" s="88"/>
      <c r="I183" s="88"/>
      <c r="J183" s="88"/>
      <c r="K183" s="88"/>
      <c r="L183" s="88"/>
      <c r="M183" s="88"/>
      <c r="N183" s="88"/>
      <c r="O183" s="88"/>
      <c r="P183" s="88"/>
      <c r="Q183" s="88"/>
      <c r="R183" s="88"/>
    </row>
    <row r="184" spans="3:18">
      <c r="C184" s="88"/>
      <c r="D184" s="88"/>
      <c r="E184" s="88"/>
      <c r="F184" s="88"/>
      <c r="G184" s="88"/>
      <c r="H184" s="88"/>
      <c r="I184" s="88"/>
      <c r="J184" s="88"/>
      <c r="K184" s="88"/>
      <c r="L184" s="88"/>
      <c r="M184" s="88"/>
      <c r="N184" s="88"/>
      <c r="O184" s="88"/>
      <c r="P184" s="88"/>
      <c r="Q184" s="88"/>
      <c r="R184" s="88"/>
    </row>
    <row r="185" spans="3:18">
      <c r="C185" s="88"/>
      <c r="D185" s="88"/>
      <c r="E185" s="88"/>
      <c r="F185" s="88"/>
      <c r="G185" s="88"/>
      <c r="H185" s="88"/>
      <c r="I185" s="88"/>
      <c r="J185" s="88"/>
      <c r="K185" s="88"/>
      <c r="L185" s="88"/>
      <c r="M185" s="88"/>
      <c r="N185" s="88"/>
      <c r="O185" s="88"/>
      <c r="P185" s="88"/>
      <c r="Q185" s="88"/>
      <c r="R185" s="88"/>
    </row>
    <row r="186" spans="3:18">
      <c r="C186" s="88"/>
      <c r="D186" s="88"/>
      <c r="E186" s="88"/>
      <c r="F186" s="88"/>
      <c r="G186" s="88"/>
      <c r="H186" s="88"/>
      <c r="I186" s="88"/>
      <c r="J186" s="88"/>
      <c r="K186" s="88"/>
      <c r="L186" s="88"/>
      <c r="M186" s="88"/>
      <c r="N186" s="88"/>
      <c r="O186" s="88"/>
      <c r="P186" s="88"/>
      <c r="Q186" s="88"/>
      <c r="R186" s="88"/>
    </row>
    <row r="187" spans="3:18">
      <c r="C187" s="88"/>
      <c r="D187" s="88"/>
      <c r="E187" s="88"/>
      <c r="F187" s="88"/>
      <c r="G187" s="88"/>
      <c r="H187" s="88"/>
      <c r="I187" s="88"/>
      <c r="J187" s="88"/>
      <c r="K187" s="88"/>
      <c r="L187" s="88"/>
      <c r="M187" s="88"/>
      <c r="N187" s="88"/>
      <c r="O187" s="88"/>
      <c r="P187" s="88"/>
      <c r="Q187" s="88"/>
      <c r="R187" s="88"/>
    </row>
    <row r="188" spans="3:18">
      <c r="C188" s="88"/>
      <c r="D188" s="88"/>
      <c r="E188" s="88"/>
      <c r="F188" s="88"/>
      <c r="G188" s="88"/>
      <c r="H188" s="88"/>
      <c r="I188" s="88"/>
      <c r="J188" s="88"/>
      <c r="K188" s="88"/>
      <c r="L188" s="88"/>
      <c r="M188" s="88"/>
      <c r="N188" s="88"/>
      <c r="O188" s="88"/>
      <c r="P188" s="88"/>
      <c r="Q188" s="88"/>
      <c r="R188" s="88"/>
    </row>
    <row r="189" spans="3:18">
      <c r="C189" s="88"/>
      <c r="D189" s="88"/>
      <c r="E189" s="88"/>
      <c r="F189" s="88"/>
      <c r="G189" s="88"/>
      <c r="H189" s="88"/>
      <c r="I189" s="88"/>
      <c r="J189" s="88"/>
      <c r="K189" s="88"/>
      <c r="L189" s="88"/>
      <c r="M189" s="88"/>
      <c r="N189" s="88"/>
      <c r="O189" s="88"/>
      <c r="P189" s="88"/>
      <c r="Q189" s="88"/>
      <c r="R189" s="88"/>
    </row>
    <row r="190" spans="3:18">
      <c r="C190" s="88"/>
      <c r="D190" s="88"/>
      <c r="E190" s="88"/>
      <c r="F190" s="88"/>
      <c r="G190" s="88"/>
      <c r="H190" s="88"/>
      <c r="I190" s="88"/>
      <c r="J190" s="88"/>
      <c r="K190" s="88"/>
      <c r="L190" s="88"/>
      <c r="M190" s="88"/>
      <c r="N190" s="88"/>
      <c r="O190" s="88"/>
      <c r="P190" s="88"/>
      <c r="Q190" s="88"/>
      <c r="R190" s="88"/>
    </row>
    <row r="191" spans="3:18">
      <c r="C191" s="88"/>
      <c r="D191" s="88"/>
      <c r="E191" s="88"/>
      <c r="F191" s="88"/>
      <c r="G191" s="88"/>
      <c r="H191" s="88"/>
      <c r="I191" s="88"/>
      <c r="J191" s="88"/>
      <c r="K191" s="88"/>
      <c r="L191" s="88"/>
      <c r="M191" s="88"/>
      <c r="N191" s="88"/>
      <c r="O191" s="88"/>
      <c r="P191" s="88"/>
      <c r="Q191" s="88"/>
      <c r="R191" s="88"/>
    </row>
    <row r="192" spans="3:18">
      <c r="C192" s="88"/>
      <c r="D192" s="88"/>
      <c r="E192" s="88"/>
      <c r="F192" s="88"/>
      <c r="G192" s="88"/>
      <c r="H192" s="88"/>
      <c r="I192" s="88"/>
      <c r="J192" s="88"/>
      <c r="K192" s="88"/>
      <c r="L192" s="88"/>
      <c r="M192" s="88"/>
      <c r="N192" s="88"/>
      <c r="O192" s="88"/>
      <c r="P192" s="88"/>
      <c r="Q192" s="88"/>
      <c r="R192" s="88"/>
    </row>
    <row r="193" spans="3:18">
      <c r="C193" s="88"/>
      <c r="D193" s="88"/>
      <c r="E193" s="88"/>
      <c r="F193" s="88"/>
      <c r="G193" s="88"/>
      <c r="H193" s="88"/>
      <c r="I193" s="88"/>
      <c r="J193" s="88"/>
      <c r="K193" s="88"/>
      <c r="L193" s="88"/>
      <c r="M193" s="88"/>
      <c r="N193" s="88"/>
      <c r="O193" s="88"/>
      <c r="P193" s="88"/>
      <c r="Q193" s="88"/>
      <c r="R193" s="88"/>
    </row>
    <row r="194" spans="3:18">
      <c r="C194" s="88"/>
      <c r="D194" s="88"/>
      <c r="E194" s="88"/>
      <c r="F194" s="88"/>
      <c r="G194" s="88"/>
      <c r="H194" s="88"/>
      <c r="I194" s="88"/>
      <c r="J194" s="88"/>
      <c r="K194" s="88"/>
      <c r="L194" s="88"/>
      <c r="M194" s="88"/>
      <c r="N194" s="88"/>
      <c r="O194" s="88"/>
      <c r="P194" s="88"/>
      <c r="Q194" s="88"/>
      <c r="R194" s="88"/>
    </row>
    <row r="195" spans="3:18">
      <c r="C195" s="88"/>
      <c r="D195" s="88"/>
      <c r="E195" s="88"/>
      <c r="F195" s="88"/>
      <c r="G195" s="88"/>
      <c r="H195" s="88"/>
      <c r="I195" s="88"/>
      <c r="J195" s="88"/>
      <c r="K195" s="88"/>
      <c r="L195" s="88"/>
      <c r="M195" s="88"/>
      <c r="N195" s="88"/>
      <c r="O195" s="88"/>
      <c r="P195" s="88"/>
      <c r="Q195" s="88"/>
      <c r="R195" s="88"/>
    </row>
    <row r="196" spans="3:18">
      <c r="C196" s="88"/>
      <c r="D196" s="88"/>
      <c r="E196" s="88"/>
      <c r="F196" s="88"/>
      <c r="G196" s="88"/>
      <c r="H196" s="88"/>
      <c r="I196" s="88"/>
      <c r="J196" s="88"/>
      <c r="K196" s="88"/>
      <c r="L196" s="88"/>
      <c r="M196" s="88"/>
      <c r="N196" s="88"/>
      <c r="O196" s="88"/>
      <c r="P196" s="88"/>
      <c r="Q196" s="88"/>
      <c r="R196" s="88"/>
    </row>
    <row r="197" spans="3:18">
      <c r="C197" s="88"/>
      <c r="D197" s="88"/>
      <c r="E197" s="88"/>
      <c r="F197" s="88"/>
      <c r="G197" s="88"/>
      <c r="H197" s="88"/>
      <c r="I197" s="88"/>
      <c r="J197" s="88"/>
      <c r="K197" s="88"/>
      <c r="L197" s="88"/>
      <c r="M197" s="88"/>
      <c r="N197" s="88"/>
      <c r="O197" s="88"/>
      <c r="P197" s="88"/>
      <c r="Q197" s="88"/>
      <c r="R197" s="88"/>
    </row>
    <row r="198" spans="3:18">
      <c r="C198" s="88"/>
      <c r="D198" s="88"/>
      <c r="E198" s="88"/>
      <c r="F198" s="88"/>
      <c r="G198" s="88"/>
      <c r="H198" s="88"/>
      <c r="I198" s="88"/>
      <c r="J198" s="88"/>
      <c r="K198" s="88"/>
      <c r="L198" s="88"/>
      <c r="M198" s="88"/>
      <c r="N198" s="88"/>
      <c r="O198" s="88"/>
      <c r="P198" s="88"/>
      <c r="Q198" s="88"/>
      <c r="R198" s="88"/>
    </row>
    <row r="199" spans="3:18">
      <c r="C199" s="88"/>
      <c r="D199" s="88"/>
      <c r="E199" s="88"/>
      <c r="F199" s="88"/>
      <c r="G199" s="88"/>
      <c r="H199" s="88"/>
      <c r="I199" s="88"/>
      <c r="J199" s="88"/>
      <c r="K199" s="88"/>
      <c r="L199" s="88"/>
      <c r="M199" s="88"/>
      <c r="N199" s="88"/>
      <c r="O199" s="88"/>
      <c r="P199" s="88"/>
      <c r="Q199" s="88"/>
      <c r="R199" s="88"/>
    </row>
    <row r="200" spans="3:18">
      <c r="C200" s="88"/>
      <c r="D200" s="88"/>
      <c r="E200" s="88"/>
      <c r="F200" s="88"/>
      <c r="G200" s="88"/>
      <c r="H200" s="88"/>
      <c r="I200" s="88"/>
      <c r="J200" s="88"/>
      <c r="K200" s="88"/>
      <c r="L200" s="88"/>
      <c r="M200" s="88"/>
      <c r="N200" s="88"/>
      <c r="O200" s="88"/>
      <c r="P200" s="88"/>
      <c r="Q200" s="88"/>
      <c r="R200" s="88"/>
    </row>
    <row r="201" spans="3:18">
      <c r="C201" s="88"/>
      <c r="D201" s="88"/>
      <c r="E201" s="88"/>
      <c r="F201" s="88"/>
      <c r="G201" s="88"/>
      <c r="H201" s="88"/>
      <c r="I201" s="88"/>
      <c r="J201" s="88"/>
      <c r="K201" s="88"/>
      <c r="L201" s="88"/>
      <c r="M201" s="88"/>
      <c r="N201" s="88"/>
      <c r="O201" s="88"/>
      <c r="P201" s="88"/>
      <c r="Q201" s="88"/>
      <c r="R201" s="88"/>
    </row>
    <row r="202" spans="3:18">
      <c r="C202" s="88"/>
      <c r="D202" s="88"/>
      <c r="E202" s="88"/>
      <c r="F202" s="88"/>
      <c r="G202" s="88"/>
      <c r="H202" s="88"/>
      <c r="I202" s="88"/>
      <c r="J202" s="88"/>
      <c r="K202" s="88"/>
      <c r="L202" s="88"/>
      <c r="M202" s="88"/>
      <c r="N202" s="88"/>
      <c r="O202" s="88"/>
      <c r="P202" s="88"/>
      <c r="Q202" s="88"/>
      <c r="R202" s="88"/>
    </row>
    <row r="203" spans="3:18">
      <c r="C203" s="88"/>
      <c r="D203" s="88"/>
      <c r="E203" s="88"/>
      <c r="F203" s="88"/>
      <c r="G203" s="88"/>
      <c r="H203" s="88"/>
      <c r="I203" s="88"/>
      <c r="J203" s="88"/>
      <c r="K203" s="88"/>
      <c r="L203" s="88"/>
      <c r="M203" s="88"/>
      <c r="N203" s="88"/>
      <c r="O203" s="88"/>
      <c r="P203" s="88"/>
      <c r="Q203" s="88"/>
      <c r="R203" s="88"/>
    </row>
    <row r="204" spans="3:18">
      <c r="C204" s="88"/>
      <c r="D204" s="88"/>
      <c r="E204" s="88"/>
      <c r="F204" s="88"/>
      <c r="G204" s="88"/>
      <c r="H204" s="88"/>
      <c r="I204" s="88"/>
      <c r="J204" s="88"/>
      <c r="K204" s="88"/>
      <c r="L204" s="88"/>
      <c r="M204" s="88"/>
      <c r="N204" s="88"/>
      <c r="O204" s="88"/>
      <c r="P204" s="88"/>
      <c r="Q204" s="88"/>
      <c r="R204" s="88"/>
    </row>
    <row r="205" spans="3:18">
      <c r="C205" s="88"/>
      <c r="D205" s="88"/>
      <c r="E205" s="88"/>
      <c r="F205" s="88"/>
      <c r="G205" s="88"/>
      <c r="H205" s="88"/>
      <c r="I205" s="88"/>
      <c r="J205" s="88"/>
      <c r="K205" s="88"/>
      <c r="L205" s="88"/>
      <c r="M205" s="88"/>
      <c r="N205" s="88"/>
      <c r="O205" s="88"/>
      <c r="P205" s="88"/>
      <c r="Q205" s="88"/>
      <c r="R205" s="88"/>
    </row>
    <row r="206" spans="3:18">
      <c r="C206" s="88"/>
      <c r="D206" s="88"/>
      <c r="E206" s="88"/>
      <c r="F206" s="88"/>
      <c r="G206" s="88"/>
      <c r="H206" s="88"/>
      <c r="I206" s="88"/>
      <c r="J206" s="88"/>
      <c r="K206" s="88"/>
      <c r="L206" s="88"/>
      <c r="M206" s="88"/>
      <c r="N206" s="88"/>
      <c r="O206" s="88"/>
      <c r="P206" s="88"/>
      <c r="Q206" s="88"/>
      <c r="R206" s="88"/>
    </row>
    <row r="207" spans="3:18">
      <c r="C207" s="88"/>
      <c r="D207" s="88"/>
      <c r="E207" s="88"/>
      <c r="F207" s="88"/>
      <c r="G207" s="88"/>
      <c r="H207" s="88"/>
      <c r="I207" s="88"/>
      <c r="J207" s="88"/>
      <c r="K207" s="88"/>
      <c r="L207" s="88"/>
      <c r="M207" s="88"/>
      <c r="N207" s="88"/>
      <c r="O207" s="88"/>
      <c r="P207" s="88"/>
      <c r="Q207" s="88"/>
      <c r="R207" s="88"/>
    </row>
    <row r="208" spans="3:18">
      <c r="C208" s="88"/>
      <c r="D208" s="88"/>
      <c r="E208" s="88"/>
      <c r="F208" s="88"/>
      <c r="G208" s="88"/>
      <c r="H208" s="88"/>
      <c r="I208" s="88"/>
      <c r="J208" s="88"/>
      <c r="K208" s="88"/>
      <c r="L208" s="88"/>
      <c r="M208" s="88"/>
      <c r="N208" s="88"/>
      <c r="O208" s="88"/>
      <c r="P208" s="88"/>
      <c r="Q208" s="88"/>
      <c r="R208" s="88"/>
    </row>
    <row r="209" spans="3:18">
      <c r="C209" s="88"/>
      <c r="D209" s="88"/>
      <c r="E209" s="88"/>
      <c r="F209" s="88"/>
      <c r="G209" s="88"/>
      <c r="H209" s="88"/>
      <c r="I209" s="88"/>
      <c r="J209" s="88"/>
      <c r="K209" s="88"/>
      <c r="L209" s="88"/>
      <c r="M209" s="88"/>
      <c r="N209" s="88"/>
      <c r="O209" s="88"/>
      <c r="P209" s="88"/>
      <c r="Q209" s="88"/>
      <c r="R209" s="88"/>
    </row>
    <row r="210" spans="3:18">
      <c r="C210" s="88"/>
      <c r="D210" s="88"/>
      <c r="E210" s="88"/>
      <c r="F210" s="88"/>
      <c r="G210" s="88"/>
      <c r="H210" s="88"/>
      <c r="I210" s="88"/>
      <c r="J210" s="88"/>
      <c r="K210" s="88"/>
      <c r="L210" s="88"/>
      <c r="M210" s="88"/>
      <c r="N210" s="88"/>
      <c r="O210" s="88"/>
      <c r="P210" s="88"/>
      <c r="Q210" s="88"/>
      <c r="R210" s="88"/>
    </row>
    <row r="211" spans="3:18">
      <c r="C211" s="88"/>
      <c r="D211" s="88"/>
      <c r="E211" s="88"/>
      <c r="F211" s="88"/>
      <c r="G211" s="88"/>
      <c r="H211" s="88"/>
      <c r="I211" s="88"/>
      <c r="J211" s="88"/>
      <c r="K211" s="88"/>
      <c r="L211" s="88"/>
      <c r="M211" s="88"/>
      <c r="N211" s="88"/>
      <c r="O211" s="88"/>
      <c r="P211" s="88"/>
      <c r="Q211" s="88"/>
      <c r="R211" s="88"/>
    </row>
    <row r="212" spans="3:18">
      <c r="C212" s="88"/>
      <c r="D212" s="88"/>
      <c r="E212" s="88"/>
      <c r="F212" s="88"/>
      <c r="G212" s="88"/>
      <c r="H212" s="88"/>
      <c r="I212" s="88"/>
      <c r="J212" s="88"/>
      <c r="K212" s="88"/>
      <c r="L212" s="88"/>
      <c r="M212" s="88"/>
      <c r="N212" s="88"/>
      <c r="O212" s="88"/>
      <c r="P212" s="88"/>
      <c r="Q212" s="88"/>
      <c r="R212" s="88"/>
    </row>
    <row r="213" spans="3:18">
      <c r="C213" s="88"/>
      <c r="D213" s="88"/>
      <c r="E213" s="88"/>
      <c r="F213" s="88"/>
      <c r="G213" s="88"/>
      <c r="H213" s="88"/>
      <c r="I213" s="88"/>
      <c r="J213" s="88"/>
      <c r="K213" s="88"/>
      <c r="L213" s="88"/>
      <c r="M213" s="88"/>
      <c r="N213" s="88"/>
      <c r="O213" s="88"/>
      <c r="P213" s="88"/>
      <c r="Q213" s="88"/>
      <c r="R213" s="88"/>
    </row>
    <row r="214" spans="3:18">
      <c r="C214" s="88"/>
      <c r="D214" s="88"/>
      <c r="E214" s="88"/>
      <c r="F214" s="88"/>
      <c r="G214" s="88"/>
      <c r="H214" s="88"/>
      <c r="I214" s="88"/>
      <c r="J214" s="88"/>
      <c r="K214" s="88"/>
      <c r="L214" s="88"/>
      <c r="M214" s="88"/>
      <c r="N214" s="88"/>
      <c r="O214" s="88"/>
      <c r="P214" s="88"/>
      <c r="Q214" s="88"/>
      <c r="R214" s="88"/>
    </row>
    <row r="215" spans="3:18">
      <c r="C215" s="88"/>
      <c r="D215" s="88"/>
      <c r="E215" s="88"/>
      <c r="F215" s="88"/>
      <c r="G215" s="88"/>
      <c r="H215" s="88"/>
      <c r="I215" s="88"/>
      <c r="J215" s="88"/>
      <c r="K215" s="88"/>
      <c r="L215" s="88"/>
      <c r="M215" s="88"/>
      <c r="N215" s="88"/>
      <c r="O215" s="88"/>
      <c r="P215" s="88"/>
      <c r="Q215" s="88"/>
      <c r="R215" s="88"/>
    </row>
    <row r="216" spans="3:18">
      <c r="C216" s="88"/>
      <c r="D216" s="88"/>
      <c r="E216" s="88"/>
      <c r="F216" s="88"/>
      <c r="G216" s="88"/>
      <c r="H216" s="88"/>
      <c r="I216" s="88"/>
      <c r="J216" s="88"/>
      <c r="K216" s="88"/>
      <c r="L216" s="88"/>
      <c r="M216" s="88"/>
      <c r="N216" s="88"/>
      <c r="O216" s="88"/>
      <c r="P216" s="88"/>
      <c r="Q216" s="88"/>
      <c r="R216" s="88"/>
    </row>
    <row r="217" spans="3:18">
      <c r="C217" s="88"/>
      <c r="D217" s="88"/>
      <c r="E217" s="88"/>
      <c r="F217" s="88"/>
      <c r="G217" s="88"/>
      <c r="H217" s="88"/>
      <c r="I217" s="88"/>
      <c r="J217" s="88"/>
      <c r="K217" s="88"/>
      <c r="L217" s="88"/>
      <c r="M217" s="88"/>
      <c r="N217" s="88"/>
      <c r="O217" s="88"/>
      <c r="P217" s="88"/>
      <c r="Q217" s="88"/>
      <c r="R217" s="88"/>
    </row>
    <row r="218" spans="3:18">
      <c r="C218" s="88"/>
      <c r="D218" s="88"/>
      <c r="E218" s="88"/>
      <c r="F218" s="88"/>
      <c r="G218" s="88"/>
      <c r="H218" s="88"/>
      <c r="I218" s="88"/>
      <c r="J218" s="88"/>
      <c r="K218" s="88"/>
      <c r="L218" s="88"/>
      <c r="M218" s="88"/>
      <c r="N218" s="88"/>
      <c r="O218" s="88"/>
      <c r="P218" s="88"/>
      <c r="Q218" s="88"/>
      <c r="R218" s="88"/>
    </row>
    <row r="219" spans="3:18">
      <c r="C219" s="88"/>
      <c r="D219" s="88"/>
      <c r="E219" s="88"/>
      <c r="F219" s="88"/>
      <c r="G219" s="88"/>
      <c r="H219" s="88"/>
      <c r="I219" s="88"/>
      <c r="J219" s="88"/>
      <c r="K219" s="88"/>
      <c r="L219" s="88"/>
      <c r="M219" s="88"/>
      <c r="N219" s="88"/>
      <c r="O219" s="88"/>
      <c r="P219" s="88"/>
      <c r="Q219" s="88"/>
      <c r="R219" s="88"/>
    </row>
    <row r="220" spans="3:18">
      <c r="C220" s="88"/>
      <c r="D220" s="88"/>
      <c r="E220" s="88"/>
      <c r="F220" s="88"/>
      <c r="G220" s="88"/>
      <c r="H220" s="88"/>
      <c r="I220" s="88"/>
      <c r="J220" s="88"/>
      <c r="K220" s="88"/>
      <c r="L220" s="88"/>
      <c r="M220" s="88"/>
      <c r="N220" s="88"/>
      <c r="O220" s="88"/>
      <c r="P220" s="88"/>
      <c r="Q220" s="88"/>
      <c r="R220" s="88"/>
    </row>
    <row r="221" spans="3:18">
      <c r="C221" s="88"/>
      <c r="D221" s="88"/>
      <c r="E221" s="88"/>
      <c r="F221" s="88"/>
      <c r="G221" s="88"/>
      <c r="H221" s="88"/>
      <c r="I221" s="88"/>
      <c r="J221" s="88"/>
      <c r="K221" s="88"/>
      <c r="L221" s="88"/>
      <c r="M221" s="88"/>
      <c r="N221" s="88"/>
      <c r="O221" s="88"/>
      <c r="P221" s="88"/>
      <c r="Q221" s="88"/>
      <c r="R221" s="88"/>
    </row>
    <row r="222" spans="3:18">
      <c r="C222" s="88"/>
      <c r="D222" s="88"/>
      <c r="E222" s="88"/>
      <c r="F222" s="88"/>
      <c r="G222" s="88"/>
      <c r="H222" s="88"/>
      <c r="I222" s="88"/>
      <c r="J222" s="88"/>
      <c r="K222" s="88"/>
      <c r="L222" s="88"/>
      <c r="M222" s="88"/>
      <c r="N222" s="88"/>
      <c r="O222" s="88"/>
      <c r="P222" s="88"/>
      <c r="Q222" s="88"/>
      <c r="R222" s="88"/>
    </row>
    <row r="223" spans="3:18">
      <c r="C223" s="88"/>
      <c r="D223" s="88"/>
      <c r="E223" s="88"/>
      <c r="F223" s="88"/>
      <c r="G223" s="88"/>
      <c r="H223" s="88"/>
      <c r="I223" s="88"/>
      <c r="J223" s="88"/>
      <c r="K223" s="88"/>
      <c r="L223" s="88"/>
      <c r="M223" s="88"/>
      <c r="N223" s="88"/>
      <c r="O223" s="88"/>
      <c r="P223" s="88"/>
      <c r="Q223" s="88"/>
      <c r="R223" s="88"/>
    </row>
    <row r="224" spans="3:18">
      <c r="C224" s="88"/>
      <c r="D224" s="88"/>
      <c r="E224" s="88"/>
      <c r="F224" s="88"/>
      <c r="G224" s="88"/>
      <c r="H224" s="88"/>
      <c r="I224" s="88"/>
      <c r="J224" s="88"/>
      <c r="K224" s="88"/>
      <c r="L224" s="88"/>
      <c r="M224" s="88"/>
      <c r="N224" s="88"/>
      <c r="O224" s="88"/>
      <c r="P224" s="88"/>
      <c r="Q224" s="88"/>
      <c r="R224" s="88"/>
    </row>
    <row r="225" spans="3:18">
      <c r="C225" s="88"/>
      <c r="D225" s="88"/>
      <c r="E225" s="88"/>
      <c r="F225" s="88"/>
      <c r="G225" s="88"/>
      <c r="H225" s="88"/>
      <c r="I225" s="88"/>
      <c r="J225" s="88"/>
      <c r="K225" s="88"/>
      <c r="L225" s="88"/>
      <c r="M225" s="88"/>
      <c r="N225" s="88"/>
      <c r="O225" s="88"/>
      <c r="P225" s="88"/>
      <c r="Q225" s="88"/>
      <c r="R225" s="88"/>
    </row>
    <row r="226" spans="3:18">
      <c r="C226" s="88"/>
      <c r="D226" s="88"/>
      <c r="E226" s="88"/>
      <c r="F226" s="88"/>
      <c r="G226" s="88"/>
      <c r="H226" s="88"/>
      <c r="I226" s="88"/>
      <c r="J226" s="88"/>
      <c r="K226" s="88"/>
      <c r="L226" s="88"/>
      <c r="M226" s="88"/>
      <c r="N226" s="88"/>
      <c r="O226" s="88"/>
      <c r="P226" s="88"/>
      <c r="Q226" s="88"/>
      <c r="R226" s="88"/>
    </row>
    <row r="227" spans="3:18">
      <c r="C227" s="88"/>
      <c r="D227" s="88"/>
      <c r="E227" s="88"/>
      <c r="F227" s="88"/>
      <c r="G227" s="88"/>
      <c r="H227" s="88"/>
      <c r="I227" s="88"/>
      <c r="J227" s="88"/>
      <c r="K227" s="88"/>
      <c r="L227" s="88"/>
      <c r="M227" s="88"/>
      <c r="N227" s="88"/>
      <c r="O227" s="88"/>
      <c r="P227" s="88"/>
      <c r="Q227" s="88"/>
      <c r="R227" s="88"/>
    </row>
    <row r="228" spans="3:18">
      <c r="C228" s="88"/>
      <c r="D228" s="88"/>
      <c r="E228" s="88"/>
      <c r="F228" s="88"/>
      <c r="G228" s="88"/>
      <c r="H228" s="88"/>
      <c r="I228" s="88"/>
      <c r="J228" s="88"/>
      <c r="K228" s="88"/>
      <c r="L228" s="88"/>
      <c r="M228" s="88"/>
      <c r="N228" s="88"/>
      <c r="O228" s="88"/>
      <c r="P228" s="88"/>
      <c r="Q228" s="88"/>
      <c r="R228" s="88"/>
    </row>
    <row r="229" spans="3:18">
      <c r="C229" s="88"/>
      <c r="D229" s="88"/>
      <c r="E229" s="88"/>
      <c r="F229" s="88"/>
      <c r="G229" s="88"/>
      <c r="H229" s="88"/>
      <c r="I229" s="88"/>
      <c r="J229" s="88"/>
      <c r="K229" s="88"/>
      <c r="L229" s="88"/>
      <c r="M229" s="88"/>
      <c r="N229" s="88"/>
      <c r="O229" s="88"/>
      <c r="P229" s="88"/>
      <c r="Q229" s="88"/>
      <c r="R229" s="88"/>
    </row>
    <row r="230" spans="3:18">
      <c r="C230" s="88"/>
      <c r="D230" s="88"/>
      <c r="E230" s="88"/>
      <c r="F230" s="88"/>
      <c r="G230" s="88"/>
      <c r="H230" s="88"/>
      <c r="I230" s="88"/>
      <c r="J230" s="88"/>
      <c r="K230" s="88"/>
      <c r="L230" s="88"/>
      <c r="M230" s="88"/>
      <c r="N230" s="88"/>
      <c r="O230" s="88"/>
      <c r="P230" s="88"/>
      <c r="Q230" s="88"/>
      <c r="R230" s="88"/>
    </row>
    <row r="231" spans="3:18">
      <c r="C231" s="88"/>
      <c r="D231" s="88"/>
      <c r="E231" s="88"/>
      <c r="F231" s="88"/>
      <c r="G231" s="88"/>
      <c r="H231" s="88"/>
      <c r="I231" s="88"/>
      <c r="J231" s="88"/>
      <c r="K231" s="88"/>
      <c r="L231" s="88"/>
      <c r="M231" s="88"/>
      <c r="N231" s="88"/>
      <c r="O231" s="88"/>
      <c r="P231" s="88"/>
      <c r="Q231" s="88"/>
      <c r="R231" s="88"/>
    </row>
    <row r="232" spans="3:18">
      <c r="C232" s="88"/>
      <c r="D232" s="88"/>
      <c r="E232" s="88"/>
      <c r="F232" s="88"/>
      <c r="G232" s="88"/>
      <c r="H232" s="88"/>
      <c r="I232" s="88"/>
      <c r="J232" s="88"/>
      <c r="K232" s="88"/>
      <c r="L232" s="88"/>
      <c r="M232" s="88"/>
      <c r="N232" s="88"/>
      <c r="O232" s="88"/>
      <c r="P232" s="88"/>
      <c r="Q232" s="88"/>
      <c r="R232" s="88"/>
    </row>
    <row r="233" spans="3:18">
      <c r="C233" s="88"/>
      <c r="D233" s="88"/>
      <c r="E233" s="88"/>
      <c r="F233" s="88"/>
      <c r="G233" s="88"/>
      <c r="H233" s="88"/>
      <c r="I233" s="88"/>
      <c r="J233" s="88"/>
      <c r="K233" s="88"/>
      <c r="L233" s="88"/>
      <c r="M233" s="88"/>
      <c r="N233" s="88"/>
      <c r="O233" s="88"/>
      <c r="P233" s="88"/>
      <c r="Q233" s="88"/>
      <c r="R233" s="88"/>
    </row>
    <row r="234" spans="3:18">
      <c r="C234" s="88"/>
      <c r="D234" s="88"/>
      <c r="E234" s="88"/>
      <c r="F234" s="88"/>
      <c r="G234" s="88"/>
      <c r="H234" s="88"/>
      <c r="I234" s="88"/>
      <c r="J234" s="88"/>
      <c r="K234" s="88"/>
      <c r="L234" s="88"/>
      <c r="M234" s="88"/>
      <c r="N234" s="88"/>
      <c r="O234" s="88"/>
      <c r="P234" s="88"/>
      <c r="Q234" s="88"/>
      <c r="R234" s="88"/>
    </row>
    <row r="235" spans="3:18">
      <c r="C235" s="88"/>
      <c r="D235" s="88"/>
      <c r="E235" s="88"/>
      <c r="F235" s="88"/>
      <c r="G235" s="88"/>
      <c r="H235" s="88"/>
      <c r="I235" s="88"/>
      <c r="J235" s="88"/>
      <c r="K235" s="88"/>
      <c r="L235" s="88"/>
      <c r="M235" s="88"/>
      <c r="N235" s="88"/>
      <c r="O235" s="88"/>
      <c r="P235" s="88"/>
      <c r="Q235" s="88"/>
      <c r="R235" s="88"/>
    </row>
    <row r="236" spans="3:18">
      <c r="C236" s="88"/>
      <c r="D236" s="88"/>
      <c r="E236" s="88"/>
      <c r="F236" s="88"/>
      <c r="G236" s="88"/>
      <c r="H236" s="88"/>
      <c r="I236" s="88"/>
      <c r="J236" s="88"/>
      <c r="K236" s="88"/>
      <c r="L236" s="88"/>
      <c r="M236" s="88"/>
      <c r="N236" s="88"/>
      <c r="O236" s="88"/>
      <c r="P236" s="88"/>
      <c r="Q236" s="88"/>
      <c r="R236" s="88"/>
    </row>
    <row r="237" spans="3:18">
      <c r="C237" s="88"/>
      <c r="D237" s="88"/>
      <c r="E237" s="88"/>
      <c r="F237" s="88"/>
      <c r="G237" s="88"/>
      <c r="H237" s="88"/>
      <c r="I237" s="88"/>
      <c r="J237" s="88"/>
      <c r="K237" s="88"/>
      <c r="L237" s="88"/>
      <c r="M237" s="88"/>
      <c r="N237" s="88"/>
      <c r="O237" s="88"/>
      <c r="P237" s="88"/>
      <c r="Q237" s="88"/>
      <c r="R237" s="88"/>
    </row>
    <row r="238" spans="3:18">
      <c r="C238" s="88"/>
      <c r="D238" s="88"/>
      <c r="E238" s="88"/>
      <c r="F238" s="88"/>
      <c r="G238" s="88"/>
      <c r="H238" s="88"/>
      <c r="I238" s="88"/>
      <c r="J238" s="88"/>
      <c r="K238" s="88"/>
      <c r="L238" s="88"/>
      <c r="M238" s="88"/>
      <c r="N238" s="88"/>
      <c r="O238" s="88"/>
      <c r="P238" s="88"/>
      <c r="Q238" s="88"/>
      <c r="R238" s="88"/>
    </row>
    <row r="239" spans="3:18">
      <c r="C239" s="88"/>
      <c r="D239" s="88"/>
      <c r="E239" s="88"/>
      <c r="F239" s="88"/>
      <c r="G239" s="88"/>
      <c r="H239" s="88"/>
      <c r="I239" s="88"/>
      <c r="J239" s="88"/>
      <c r="K239" s="88"/>
      <c r="L239" s="88"/>
      <c r="M239" s="88"/>
      <c r="N239" s="88"/>
      <c r="O239" s="88"/>
      <c r="P239" s="88"/>
      <c r="Q239" s="88"/>
      <c r="R239" s="88"/>
    </row>
    <row r="240" spans="3:18">
      <c r="C240" s="88"/>
      <c r="D240" s="88"/>
      <c r="E240" s="88"/>
      <c r="F240" s="88"/>
      <c r="G240" s="88"/>
      <c r="H240" s="88"/>
      <c r="I240" s="88"/>
      <c r="J240" s="88"/>
      <c r="K240" s="88"/>
      <c r="L240" s="88"/>
      <c r="M240" s="88"/>
      <c r="N240" s="88"/>
      <c r="O240" s="88"/>
      <c r="P240" s="88"/>
      <c r="Q240" s="88"/>
      <c r="R240" s="88"/>
    </row>
    <row r="241" spans="3:18">
      <c r="C241" s="88"/>
      <c r="D241" s="88"/>
      <c r="E241" s="88"/>
      <c r="F241" s="88"/>
      <c r="G241" s="88"/>
      <c r="H241" s="88"/>
      <c r="I241" s="88"/>
      <c r="J241" s="88"/>
      <c r="K241" s="88"/>
      <c r="L241" s="88"/>
      <c r="M241" s="88"/>
      <c r="N241" s="88"/>
      <c r="O241" s="88"/>
      <c r="P241" s="88"/>
      <c r="Q241" s="88"/>
      <c r="R241" s="88"/>
    </row>
    <row r="242" spans="3:18">
      <c r="C242" s="88"/>
      <c r="D242" s="88"/>
      <c r="E242" s="88"/>
      <c r="F242" s="88"/>
      <c r="G242" s="88"/>
      <c r="H242" s="88"/>
      <c r="I242" s="88"/>
      <c r="J242" s="88"/>
      <c r="K242" s="88"/>
      <c r="L242" s="88"/>
      <c r="M242" s="88"/>
      <c r="N242" s="88"/>
      <c r="O242" s="88"/>
      <c r="P242" s="88"/>
      <c r="Q242" s="88"/>
      <c r="R242" s="88"/>
    </row>
    <row r="243" spans="3:18">
      <c r="C243" s="88"/>
      <c r="D243" s="88"/>
      <c r="E243" s="88"/>
      <c r="F243" s="88"/>
      <c r="G243" s="88"/>
      <c r="H243" s="88"/>
      <c r="I243" s="88"/>
      <c r="J243" s="88"/>
      <c r="K243" s="88"/>
      <c r="L243" s="88"/>
      <c r="M243" s="88"/>
      <c r="N243" s="88"/>
      <c r="O243" s="88"/>
      <c r="P243" s="88"/>
      <c r="Q243" s="88"/>
      <c r="R243" s="88"/>
    </row>
    <row r="244" spans="3:18">
      <c r="C244" s="88"/>
      <c r="D244" s="88"/>
      <c r="E244" s="88"/>
      <c r="F244" s="88"/>
      <c r="G244" s="88"/>
      <c r="H244" s="88"/>
      <c r="I244" s="88"/>
      <c r="J244" s="88"/>
      <c r="K244" s="88"/>
      <c r="L244" s="88"/>
      <c r="M244" s="88"/>
      <c r="N244" s="88"/>
      <c r="O244" s="88"/>
      <c r="P244" s="88"/>
      <c r="Q244" s="88"/>
      <c r="R244" s="88"/>
    </row>
    <row r="245" spans="3:18">
      <c r="C245" s="88"/>
      <c r="D245" s="88"/>
      <c r="E245" s="88"/>
      <c r="F245" s="88"/>
      <c r="G245" s="88"/>
      <c r="H245" s="88"/>
      <c r="I245" s="88"/>
      <c r="J245" s="88"/>
      <c r="K245" s="88"/>
      <c r="L245" s="88"/>
      <c r="M245" s="88"/>
      <c r="N245" s="88"/>
      <c r="O245" s="88"/>
      <c r="P245" s="88"/>
      <c r="Q245" s="88"/>
      <c r="R245" s="88"/>
    </row>
    <row r="246" spans="3:18">
      <c r="C246" s="88"/>
      <c r="D246" s="88"/>
      <c r="E246" s="88"/>
      <c r="F246" s="88"/>
      <c r="G246" s="88"/>
      <c r="H246" s="88"/>
      <c r="I246" s="88"/>
      <c r="J246" s="88"/>
      <c r="K246" s="88"/>
      <c r="L246" s="88"/>
      <c r="M246" s="88"/>
      <c r="N246" s="88"/>
      <c r="O246" s="88"/>
      <c r="P246" s="88"/>
      <c r="Q246" s="88"/>
      <c r="R246" s="88"/>
    </row>
    <row r="247" spans="3:18">
      <c r="C247" s="88"/>
      <c r="D247" s="88"/>
      <c r="E247" s="88"/>
      <c r="F247" s="88"/>
      <c r="G247" s="88"/>
      <c r="H247" s="88"/>
      <c r="I247" s="88"/>
      <c r="J247" s="88"/>
      <c r="K247" s="88"/>
      <c r="L247" s="88"/>
      <c r="M247" s="88"/>
      <c r="N247" s="88"/>
      <c r="O247" s="88"/>
      <c r="P247" s="88"/>
      <c r="Q247" s="88"/>
      <c r="R247" s="88"/>
    </row>
    <row r="248" spans="3:18">
      <c r="C248" s="88"/>
      <c r="D248" s="88"/>
      <c r="E248" s="88"/>
      <c r="F248" s="88"/>
      <c r="G248" s="88"/>
      <c r="H248" s="88"/>
      <c r="I248" s="88"/>
      <c r="J248" s="88"/>
      <c r="K248" s="88"/>
      <c r="L248" s="88"/>
      <c r="M248" s="88"/>
      <c r="N248" s="88"/>
      <c r="O248" s="88"/>
      <c r="P248" s="88"/>
      <c r="Q248" s="88"/>
      <c r="R248" s="88"/>
    </row>
    <row r="249" spans="3:18">
      <c r="C249" s="88"/>
      <c r="D249" s="88"/>
      <c r="E249" s="88"/>
      <c r="F249" s="88"/>
      <c r="G249" s="88"/>
      <c r="H249" s="88"/>
      <c r="I249" s="88"/>
      <c r="J249" s="88"/>
      <c r="K249" s="88"/>
      <c r="L249" s="88"/>
      <c r="M249" s="88"/>
      <c r="N249" s="88"/>
      <c r="O249" s="88"/>
      <c r="P249" s="88"/>
      <c r="Q249" s="88"/>
      <c r="R249" s="88"/>
    </row>
    <row r="250" spans="3:18">
      <c r="C250" s="88"/>
      <c r="D250" s="88"/>
      <c r="E250" s="88"/>
      <c r="F250" s="88"/>
      <c r="G250" s="88"/>
      <c r="H250" s="88"/>
      <c r="I250" s="88"/>
      <c r="J250" s="88"/>
      <c r="K250" s="88"/>
      <c r="L250" s="88"/>
      <c r="M250" s="88"/>
      <c r="N250" s="88"/>
      <c r="O250" s="88"/>
      <c r="P250" s="88"/>
      <c r="Q250" s="88"/>
      <c r="R250" s="88"/>
    </row>
    <row r="251" spans="3:18">
      <c r="C251" s="88"/>
      <c r="D251" s="88"/>
      <c r="E251" s="88"/>
      <c r="F251" s="88"/>
      <c r="G251" s="88"/>
      <c r="H251" s="88"/>
      <c r="I251" s="88"/>
      <c r="J251" s="88"/>
      <c r="K251" s="88"/>
      <c r="L251" s="88"/>
      <c r="M251" s="88"/>
      <c r="N251" s="88"/>
      <c r="O251" s="88"/>
      <c r="P251" s="88"/>
      <c r="Q251" s="88"/>
      <c r="R251" s="88"/>
    </row>
    <row r="252" spans="3:18">
      <c r="C252" s="88"/>
      <c r="D252" s="88"/>
      <c r="E252" s="88"/>
      <c r="F252" s="88"/>
      <c r="G252" s="88"/>
      <c r="H252" s="88"/>
      <c r="I252" s="88"/>
      <c r="J252" s="88"/>
      <c r="K252" s="88"/>
      <c r="L252" s="88"/>
      <c r="M252" s="88"/>
      <c r="N252" s="88"/>
      <c r="O252" s="88"/>
      <c r="P252" s="88"/>
      <c r="Q252" s="88"/>
      <c r="R252" s="88"/>
    </row>
    <row r="253" spans="3:18">
      <c r="C253" s="88"/>
      <c r="D253" s="88"/>
      <c r="E253" s="88"/>
      <c r="F253" s="88"/>
      <c r="G253" s="88"/>
      <c r="H253" s="88"/>
      <c r="I253" s="88"/>
      <c r="J253" s="88"/>
      <c r="K253" s="88"/>
      <c r="L253" s="88"/>
      <c r="M253" s="88"/>
      <c r="N253" s="88"/>
      <c r="O253" s="88"/>
      <c r="P253" s="88"/>
      <c r="Q253" s="88"/>
      <c r="R253" s="88"/>
    </row>
    <row r="254" spans="3:18">
      <c r="C254" s="88"/>
      <c r="D254" s="88"/>
      <c r="E254" s="88"/>
      <c r="F254" s="88"/>
      <c r="G254" s="88"/>
      <c r="H254" s="88"/>
      <c r="I254" s="88"/>
      <c r="J254" s="88"/>
      <c r="K254" s="88"/>
      <c r="L254" s="88"/>
      <c r="M254" s="88"/>
      <c r="N254" s="88"/>
      <c r="O254" s="88"/>
      <c r="P254" s="88"/>
      <c r="Q254" s="88"/>
      <c r="R254" s="88"/>
    </row>
    <row r="255" spans="3:18">
      <c r="C255" s="88"/>
      <c r="D255" s="88"/>
      <c r="E255" s="88"/>
      <c r="F255" s="88"/>
      <c r="G255" s="88"/>
      <c r="H255" s="88"/>
      <c r="I255" s="88"/>
      <c r="J255" s="88"/>
      <c r="K255" s="88"/>
      <c r="L255" s="88"/>
      <c r="M255" s="88"/>
      <c r="N255" s="88"/>
      <c r="O255" s="88"/>
      <c r="P255" s="88"/>
      <c r="Q255" s="88"/>
      <c r="R255" s="88"/>
    </row>
    <row r="256" spans="3:18">
      <c r="C256" s="88"/>
      <c r="D256" s="88"/>
      <c r="E256" s="88"/>
      <c r="F256" s="88"/>
      <c r="G256" s="88"/>
      <c r="H256" s="88"/>
      <c r="I256" s="88"/>
      <c r="J256" s="88"/>
      <c r="K256" s="88"/>
      <c r="L256" s="88"/>
      <c r="M256" s="88"/>
      <c r="N256" s="88"/>
      <c r="O256" s="88"/>
      <c r="P256" s="88"/>
      <c r="Q256" s="88"/>
      <c r="R256" s="88"/>
    </row>
    <row r="257" spans="3:18">
      <c r="C257" s="88"/>
      <c r="D257" s="88"/>
      <c r="E257" s="88"/>
      <c r="F257" s="88"/>
      <c r="G257" s="88"/>
      <c r="H257" s="88"/>
      <c r="I257" s="88"/>
      <c r="J257" s="88"/>
      <c r="K257" s="88"/>
      <c r="L257" s="88"/>
      <c r="M257" s="88"/>
      <c r="N257" s="88"/>
      <c r="O257" s="88"/>
      <c r="P257" s="88"/>
      <c r="Q257" s="88"/>
      <c r="R257" s="88"/>
    </row>
    <row r="258" spans="3:18">
      <c r="C258" s="88"/>
      <c r="D258" s="88"/>
      <c r="E258" s="88"/>
      <c r="F258" s="88"/>
      <c r="G258" s="88"/>
      <c r="H258" s="88"/>
      <c r="I258" s="88"/>
      <c r="J258" s="88"/>
      <c r="K258" s="88"/>
      <c r="L258" s="88"/>
      <c r="M258" s="88"/>
      <c r="N258" s="88"/>
      <c r="O258" s="88"/>
      <c r="P258" s="88"/>
      <c r="Q258" s="88"/>
      <c r="R258" s="88"/>
    </row>
    <row r="259" spans="3:18">
      <c r="C259" s="88"/>
      <c r="D259" s="88"/>
      <c r="E259" s="88"/>
      <c r="F259" s="88"/>
      <c r="G259" s="88"/>
      <c r="H259" s="88"/>
      <c r="I259" s="88"/>
      <c r="J259" s="88"/>
      <c r="K259" s="88"/>
      <c r="L259" s="88"/>
      <c r="M259" s="88"/>
      <c r="N259" s="88"/>
      <c r="O259" s="88"/>
      <c r="P259" s="88"/>
      <c r="Q259" s="88"/>
      <c r="R259" s="88"/>
    </row>
    <row r="260" spans="3:18">
      <c r="C260" s="88"/>
      <c r="D260" s="88"/>
      <c r="E260" s="88"/>
      <c r="F260" s="88"/>
      <c r="G260" s="88"/>
      <c r="H260" s="88"/>
      <c r="I260" s="88"/>
      <c r="J260" s="88"/>
      <c r="K260" s="88"/>
      <c r="L260" s="88"/>
      <c r="M260" s="88"/>
      <c r="N260" s="88"/>
      <c r="O260" s="88"/>
      <c r="P260" s="88"/>
      <c r="Q260" s="88"/>
      <c r="R260" s="88"/>
    </row>
    <row r="261" spans="3:18">
      <c r="C261" s="88"/>
      <c r="D261" s="88"/>
      <c r="E261" s="88"/>
      <c r="F261" s="88"/>
      <c r="G261" s="88"/>
      <c r="H261" s="88"/>
      <c r="I261" s="88"/>
      <c r="J261" s="88"/>
      <c r="K261" s="88"/>
      <c r="L261" s="88"/>
      <c r="M261" s="88"/>
      <c r="N261" s="88"/>
      <c r="O261" s="88"/>
      <c r="P261" s="88"/>
      <c r="Q261" s="88"/>
      <c r="R261" s="88"/>
    </row>
    <row r="262" spans="3:18">
      <c r="C262" s="88"/>
      <c r="D262" s="88"/>
      <c r="E262" s="88"/>
      <c r="F262" s="88"/>
      <c r="G262" s="88"/>
      <c r="H262" s="88"/>
      <c r="I262" s="88"/>
      <c r="J262" s="88"/>
      <c r="K262" s="88"/>
      <c r="L262" s="88"/>
      <c r="M262" s="88"/>
      <c r="N262" s="88"/>
      <c r="O262" s="88"/>
      <c r="P262" s="88"/>
      <c r="Q262" s="88"/>
      <c r="R262" s="88"/>
    </row>
    <row r="263" spans="3:18">
      <c r="C263" s="88"/>
      <c r="D263" s="88"/>
      <c r="E263" s="88"/>
      <c r="F263" s="88"/>
      <c r="G263" s="88"/>
      <c r="H263" s="88"/>
      <c r="I263" s="88"/>
      <c r="J263" s="88"/>
      <c r="K263" s="88"/>
      <c r="L263" s="88"/>
      <c r="M263" s="88"/>
      <c r="N263" s="88"/>
      <c r="O263" s="88"/>
      <c r="P263" s="88"/>
      <c r="Q263" s="88"/>
      <c r="R263" s="88"/>
    </row>
    <row r="264" spans="3:18">
      <c r="C264" s="88"/>
      <c r="D264" s="88"/>
      <c r="E264" s="88"/>
      <c r="F264" s="88"/>
      <c r="G264" s="88"/>
      <c r="H264" s="88"/>
      <c r="I264" s="88"/>
      <c r="J264" s="88"/>
      <c r="K264" s="88"/>
      <c r="L264" s="88"/>
      <c r="M264" s="88"/>
      <c r="N264" s="88"/>
      <c r="O264" s="88"/>
      <c r="P264" s="88"/>
      <c r="Q264" s="88"/>
      <c r="R264" s="88"/>
    </row>
    <row r="265" spans="3:18">
      <c r="C265" s="88"/>
      <c r="D265" s="88"/>
      <c r="E265" s="88"/>
      <c r="F265" s="88"/>
      <c r="G265" s="88"/>
      <c r="H265" s="88"/>
      <c r="I265" s="88"/>
      <c r="J265" s="88"/>
      <c r="K265" s="88"/>
      <c r="L265" s="88"/>
      <c r="M265" s="88"/>
      <c r="N265" s="88"/>
      <c r="O265" s="88"/>
      <c r="P265" s="88"/>
      <c r="Q265" s="88"/>
      <c r="R265" s="88"/>
    </row>
    <row r="266" spans="3:18">
      <c r="C266" s="88"/>
      <c r="D266" s="88"/>
      <c r="E266" s="88"/>
      <c r="F266" s="88"/>
      <c r="G266" s="88"/>
      <c r="H266" s="88"/>
      <c r="I266" s="88"/>
      <c r="J266" s="88"/>
      <c r="K266" s="88"/>
      <c r="L266" s="88"/>
      <c r="M266" s="88"/>
      <c r="N266" s="88"/>
      <c r="O266" s="88"/>
      <c r="P266" s="88"/>
      <c r="Q266" s="88"/>
      <c r="R266" s="88"/>
    </row>
    <row r="267" spans="3:18">
      <c r="C267" s="88"/>
      <c r="D267" s="88"/>
      <c r="E267" s="88"/>
      <c r="F267" s="88"/>
      <c r="G267" s="88"/>
      <c r="H267" s="88"/>
      <c r="I267" s="88"/>
      <c r="J267" s="88"/>
      <c r="K267" s="88"/>
      <c r="L267" s="88"/>
      <c r="M267" s="88"/>
      <c r="N267" s="88"/>
      <c r="O267" s="88"/>
      <c r="P267" s="88"/>
      <c r="Q267" s="88"/>
      <c r="R267" s="88"/>
    </row>
    <row r="268" spans="3:18">
      <c r="C268" s="88"/>
      <c r="D268" s="88"/>
      <c r="E268" s="88"/>
      <c r="F268" s="88"/>
      <c r="G268" s="88"/>
      <c r="H268" s="88"/>
      <c r="I268" s="88"/>
      <c r="J268" s="88"/>
      <c r="K268" s="88"/>
      <c r="L268" s="88"/>
      <c r="M268" s="88"/>
      <c r="N268" s="88"/>
      <c r="O268" s="88"/>
      <c r="P268" s="88"/>
      <c r="Q268" s="88"/>
      <c r="R268" s="88"/>
    </row>
    <row r="269" spans="3:18">
      <c r="C269" s="88"/>
      <c r="D269" s="88"/>
      <c r="E269" s="88"/>
      <c r="F269" s="88"/>
      <c r="G269" s="88"/>
      <c r="H269" s="88"/>
      <c r="I269" s="88"/>
      <c r="J269" s="88"/>
      <c r="K269" s="88"/>
      <c r="L269" s="88"/>
      <c r="M269" s="88"/>
      <c r="N269" s="88"/>
      <c r="O269" s="88"/>
      <c r="P269" s="88"/>
      <c r="Q269" s="88"/>
      <c r="R269" s="88"/>
    </row>
    <row r="270" spans="3:18">
      <c r="C270" s="88"/>
      <c r="D270" s="88"/>
      <c r="E270" s="88"/>
      <c r="F270" s="88"/>
      <c r="G270" s="88"/>
      <c r="H270" s="88"/>
      <c r="I270" s="88"/>
      <c r="J270" s="88"/>
      <c r="K270" s="88"/>
      <c r="L270" s="88"/>
      <c r="M270" s="88"/>
      <c r="N270" s="88"/>
      <c r="O270" s="88"/>
      <c r="P270" s="88"/>
      <c r="Q270" s="88"/>
      <c r="R270" s="88"/>
    </row>
    <row r="271" spans="3:18">
      <c r="C271" s="88"/>
      <c r="D271" s="88"/>
      <c r="E271" s="88"/>
      <c r="F271" s="88"/>
      <c r="G271" s="88"/>
      <c r="H271" s="88"/>
      <c r="I271" s="88"/>
      <c r="J271" s="88"/>
      <c r="K271" s="88"/>
      <c r="L271" s="88"/>
      <c r="M271" s="88"/>
      <c r="N271" s="88"/>
      <c r="O271" s="88"/>
      <c r="P271" s="88"/>
      <c r="Q271" s="88"/>
      <c r="R271" s="88"/>
    </row>
    <row r="272" spans="3:18">
      <c r="C272" s="88"/>
      <c r="D272" s="88"/>
      <c r="E272" s="88"/>
      <c r="F272" s="88"/>
      <c r="G272" s="88"/>
      <c r="H272" s="88"/>
      <c r="I272" s="88"/>
      <c r="J272" s="88"/>
      <c r="K272" s="88"/>
      <c r="L272" s="88"/>
      <c r="M272" s="88"/>
      <c r="N272" s="88"/>
      <c r="O272" s="88"/>
      <c r="P272" s="88"/>
      <c r="Q272" s="88"/>
      <c r="R272" s="88"/>
    </row>
    <row r="273" spans="3:18">
      <c r="C273" s="88"/>
      <c r="D273" s="88"/>
      <c r="E273" s="88"/>
      <c r="F273" s="88"/>
      <c r="G273" s="88"/>
      <c r="H273" s="88"/>
      <c r="I273" s="88"/>
      <c r="J273" s="88"/>
      <c r="K273" s="88"/>
      <c r="L273" s="88"/>
      <c r="M273" s="88"/>
      <c r="N273" s="88"/>
      <c r="O273" s="88"/>
      <c r="P273" s="88"/>
      <c r="Q273" s="88"/>
      <c r="R273" s="88"/>
    </row>
    <row r="274" spans="3:18">
      <c r="C274" s="88"/>
      <c r="D274" s="88"/>
      <c r="E274" s="88"/>
      <c r="F274" s="88"/>
      <c r="G274" s="88"/>
      <c r="H274" s="88"/>
      <c r="I274" s="88"/>
      <c r="J274" s="88"/>
      <c r="K274" s="88"/>
      <c r="L274" s="88"/>
      <c r="M274" s="88"/>
      <c r="N274" s="88"/>
      <c r="O274" s="88"/>
      <c r="P274" s="88"/>
      <c r="Q274" s="88"/>
      <c r="R274" s="88"/>
    </row>
    <row r="275" spans="3:18">
      <c r="C275" s="88"/>
      <c r="D275" s="88"/>
      <c r="E275" s="88"/>
      <c r="F275" s="88"/>
      <c r="G275" s="88"/>
      <c r="H275" s="88"/>
      <c r="I275" s="88"/>
      <c r="J275" s="88"/>
      <c r="K275" s="88"/>
      <c r="L275" s="88"/>
      <c r="M275" s="88"/>
      <c r="N275" s="88"/>
      <c r="O275" s="88"/>
      <c r="P275" s="88"/>
      <c r="Q275" s="88"/>
      <c r="R275" s="88"/>
    </row>
    <row r="276" spans="3:18">
      <c r="C276" s="88"/>
      <c r="D276" s="88"/>
      <c r="E276" s="88"/>
      <c r="F276" s="88"/>
      <c r="G276" s="88"/>
      <c r="H276" s="88"/>
      <c r="I276" s="88"/>
      <c r="J276" s="88"/>
      <c r="K276" s="88"/>
      <c r="L276" s="88"/>
      <c r="M276" s="88"/>
      <c r="N276" s="88"/>
      <c r="O276" s="88"/>
      <c r="P276" s="88"/>
      <c r="Q276" s="88"/>
      <c r="R276" s="88"/>
    </row>
    <row r="277" spans="3:18">
      <c r="C277" s="88"/>
      <c r="D277" s="88"/>
      <c r="E277" s="88"/>
      <c r="F277" s="88"/>
      <c r="G277" s="88"/>
      <c r="H277" s="88"/>
      <c r="I277" s="88"/>
      <c r="J277" s="88"/>
      <c r="K277" s="88"/>
      <c r="L277" s="88"/>
      <c r="M277" s="88"/>
      <c r="N277" s="88"/>
      <c r="O277" s="88"/>
      <c r="P277" s="88"/>
      <c r="Q277" s="88"/>
      <c r="R277" s="88"/>
    </row>
    <row r="278" spans="3:18">
      <c r="C278" s="88"/>
      <c r="D278" s="88"/>
      <c r="E278" s="88"/>
      <c r="F278" s="88"/>
      <c r="G278" s="88"/>
      <c r="H278" s="88"/>
      <c r="I278" s="88"/>
      <c r="J278" s="88"/>
      <c r="K278" s="88"/>
      <c r="L278" s="88"/>
      <c r="M278" s="88"/>
      <c r="N278" s="88"/>
      <c r="O278" s="88"/>
      <c r="P278" s="88"/>
      <c r="Q278" s="88"/>
      <c r="R278" s="88"/>
    </row>
    <row r="279" spans="3:18">
      <c r="C279" s="88"/>
      <c r="D279" s="88"/>
      <c r="E279" s="88"/>
      <c r="F279" s="88"/>
      <c r="G279" s="88"/>
      <c r="H279" s="88"/>
      <c r="I279" s="88"/>
      <c r="J279" s="88"/>
      <c r="K279" s="88"/>
      <c r="L279" s="88"/>
      <c r="M279" s="88"/>
      <c r="N279" s="88"/>
      <c r="O279" s="88"/>
      <c r="P279" s="88"/>
      <c r="Q279" s="88"/>
      <c r="R279" s="88"/>
    </row>
    <row r="280" spans="3:18">
      <c r="C280" s="88"/>
      <c r="D280" s="88"/>
      <c r="E280" s="88"/>
      <c r="F280" s="88"/>
      <c r="G280" s="88"/>
      <c r="H280" s="88"/>
      <c r="I280" s="88"/>
      <c r="J280" s="88"/>
      <c r="K280" s="88"/>
      <c r="L280" s="88"/>
      <c r="M280" s="88"/>
      <c r="N280" s="88"/>
      <c r="O280" s="88"/>
      <c r="P280" s="88"/>
      <c r="Q280" s="88"/>
      <c r="R280" s="88"/>
    </row>
    <row r="281" spans="3:18">
      <c r="C281" s="88"/>
      <c r="D281" s="88"/>
      <c r="E281" s="88"/>
      <c r="F281" s="88"/>
      <c r="G281" s="88"/>
      <c r="H281" s="88"/>
      <c r="I281" s="88"/>
      <c r="J281" s="88"/>
      <c r="K281" s="88"/>
      <c r="L281" s="88"/>
      <c r="M281" s="88"/>
      <c r="N281" s="88"/>
      <c r="O281" s="88"/>
      <c r="P281" s="88"/>
      <c r="Q281" s="88"/>
      <c r="R281" s="88"/>
    </row>
    <row r="282" spans="3:18">
      <c r="C282" s="88"/>
      <c r="D282" s="88"/>
      <c r="E282" s="88"/>
      <c r="F282" s="88"/>
      <c r="G282" s="88"/>
      <c r="H282" s="88"/>
      <c r="I282" s="88"/>
      <c r="J282" s="88"/>
      <c r="K282" s="88"/>
      <c r="L282" s="88"/>
      <c r="M282" s="88"/>
      <c r="N282" s="88"/>
      <c r="O282" s="88"/>
      <c r="P282" s="88"/>
      <c r="Q282" s="88"/>
      <c r="R282" s="88"/>
    </row>
    <row r="283" spans="3:18">
      <c r="C283" s="88"/>
      <c r="D283" s="88"/>
      <c r="E283" s="88"/>
      <c r="F283" s="88"/>
      <c r="G283" s="88"/>
      <c r="H283" s="88"/>
      <c r="I283" s="88"/>
      <c r="J283" s="88"/>
      <c r="K283" s="88"/>
      <c r="L283" s="88"/>
      <c r="M283" s="88"/>
      <c r="N283" s="88"/>
      <c r="O283" s="88"/>
      <c r="P283" s="88"/>
      <c r="Q283" s="88"/>
      <c r="R283" s="88"/>
    </row>
    <row r="284" spans="3:18">
      <c r="C284" s="88"/>
      <c r="D284" s="88"/>
      <c r="E284" s="88"/>
      <c r="F284" s="88"/>
      <c r="G284" s="88"/>
      <c r="H284" s="88"/>
      <c r="I284" s="88"/>
      <c r="J284" s="88"/>
      <c r="K284" s="88"/>
      <c r="L284" s="88"/>
      <c r="M284" s="88"/>
      <c r="N284" s="88"/>
      <c r="O284" s="88"/>
      <c r="P284" s="88"/>
      <c r="Q284" s="88"/>
      <c r="R284" s="88"/>
    </row>
    <row r="285" spans="3:18">
      <c r="C285" s="88"/>
      <c r="D285" s="88"/>
      <c r="E285" s="88"/>
      <c r="F285" s="88"/>
      <c r="G285" s="88"/>
      <c r="H285" s="88"/>
      <c r="I285" s="88"/>
      <c r="J285" s="88"/>
      <c r="K285" s="88"/>
      <c r="L285" s="88"/>
      <c r="M285" s="88"/>
      <c r="N285" s="88"/>
      <c r="O285" s="88"/>
      <c r="P285" s="88"/>
      <c r="Q285" s="88"/>
      <c r="R285" s="88"/>
    </row>
    <row r="286" spans="3:18">
      <c r="C286" s="88"/>
      <c r="D286" s="88"/>
      <c r="E286" s="88"/>
      <c r="F286" s="88"/>
      <c r="G286" s="88"/>
      <c r="H286" s="88"/>
      <c r="I286" s="88"/>
      <c r="J286" s="88"/>
      <c r="K286" s="88"/>
      <c r="L286" s="88"/>
      <c r="M286" s="88"/>
      <c r="N286" s="88"/>
      <c r="O286" s="88"/>
      <c r="P286" s="88"/>
      <c r="Q286" s="88"/>
      <c r="R286" s="88"/>
    </row>
    <row r="287" spans="3:18">
      <c r="C287" s="88"/>
      <c r="D287" s="88"/>
      <c r="E287" s="88"/>
      <c r="F287" s="88"/>
      <c r="G287" s="88"/>
      <c r="H287" s="88"/>
      <c r="I287" s="88"/>
      <c r="J287" s="88"/>
      <c r="K287" s="88"/>
      <c r="L287" s="88"/>
      <c r="M287" s="88"/>
      <c r="N287" s="88"/>
      <c r="O287" s="88"/>
      <c r="P287" s="88"/>
      <c r="Q287" s="88"/>
      <c r="R287" s="88"/>
    </row>
    <row r="288" spans="3:18">
      <c r="C288" s="88"/>
      <c r="D288" s="88"/>
      <c r="E288" s="88"/>
      <c r="F288" s="88"/>
      <c r="G288" s="88"/>
      <c r="H288" s="88"/>
      <c r="I288" s="88"/>
      <c r="J288" s="88"/>
      <c r="K288" s="88"/>
      <c r="L288" s="88"/>
      <c r="M288" s="88"/>
      <c r="N288" s="88"/>
      <c r="O288" s="88"/>
      <c r="P288" s="88"/>
      <c r="Q288" s="88"/>
      <c r="R288" s="88"/>
    </row>
    <row r="289" spans="3:18">
      <c r="C289" s="88"/>
      <c r="D289" s="88"/>
      <c r="E289" s="88"/>
      <c r="F289" s="88"/>
      <c r="G289" s="88"/>
      <c r="H289" s="88"/>
      <c r="I289" s="88"/>
      <c r="J289" s="88"/>
      <c r="K289" s="88"/>
      <c r="L289" s="88"/>
      <c r="M289" s="88"/>
      <c r="N289" s="88"/>
      <c r="O289" s="88"/>
      <c r="P289" s="88"/>
      <c r="Q289" s="88"/>
      <c r="R289" s="88"/>
    </row>
    <row r="290" spans="3:18">
      <c r="C290" s="88"/>
      <c r="D290" s="88"/>
      <c r="E290" s="88"/>
      <c r="F290" s="88"/>
      <c r="G290" s="88"/>
      <c r="H290" s="88"/>
      <c r="I290" s="88"/>
      <c r="J290" s="88"/>
      <c r="K290" s="88"/>
      <c r="L290" s="88"/>
      <c r="M290" s="88"/>
      <c r="N290" s="88"/>
      <c r="O290" s="88"/>
      <c r="P290" s="88"/>
      <c r="Q290" s="88"/>
      <c r="R290" s="88"/>
    </row>
    <row r="291" spans="3:18">
      <c r="C291" s="88"/>
      <c r="D291" s="88"/>
      <c r="E291" s="88"/>
      <c r="F291" s="88"/>
      <c r="G291" s="88"/>
      <c r="H291" s="88"/>
      <c r="I291" s="88"/>
      <c r="J291" s="88"/>
      <c r="K291" s="88"/>
      <c r="L291" s="88"/>
      <c r="M291" s="88"/>
      <c r="N291" s="88"/>
      <c r="O291" s="88"/>
      <c r="P291" s="88"/>
      <c r="Q291" s="88"/>
      <c r="R291" s="88"/>
    </row>
    <row r="292" spans="3:18">
      <c r="C292" s="88"/>
      <c r="D292" s="88"/>
      <c r="E292" s="88"/>
      <c r="F292" s="88"/>
      <c r="G292" s="88"/>
      <c r="H292" s="88"/>
      <c r="I292" s="88"/>
      <c r="J292" s="88"/>
      <c r="K292" s="88"/>
      <c r="L292" s="88"/>
      <c r="M292" s="88"/>
      <c r="N292" s="88"/>
      <c r="O292" s="88"/>
      <c r="P292" s="88"/>
      <c r="Q292" s="88"/>
      <c r="R292" s="88"/>
    </row>
    <row r="293" spans="3:18">
      <c r="C293" s="88"/>
      <c r="D293" s="88"/>
      <c r="E293" s="88"/>
      <c r="F293" s="88"/>
      <c r="G293" s="88"/>
      <c r="H293" s="88"/>
      <c r="I293" s="88"/>
      <c r="J293" s="88"/>
      <c r="K293" s="88"/>
      <c r="L293" s="88"/>
      <c r="M293" s="88"/>
      <c r="N293" s="88"/>
      <c r="O293" s="88"/>
      <c r="P293" s="88"/>
      <c r="Q293" s="88"/>
      <c r="R293" s="88"/>
    </row>
    <row r="294" spans="3:18">
      <c r="C294" s="88"/>
      <c r="D294" s="88"/>
      <c r="E294" s="88"/>
      <c r="F294" s="88"/>
      <c r="G294" s="88"/>
      <c r="H294" s="88"/>
      <c r="I294" s="88"/>
      <c r="J294" s="88"/>
      <c r="K294" s="88"/>
      <c r="L294" s="88"/>
      <c r="M294" s="88"/>
      <c r="N294" s="88"/>
      <c r="O294" s="88"/>
      <c r="P294" s="88"/>
      <c r="Q294" s="88"/>
      <c r="R294" s="88"/>
    </row>
    <row r="295" spans="3:18">
      <c r="C295" s="88"/>
      <c r="D295" s="88"/>
      <c r="E295" s="88"/>
      <c r="F295" s="88"/>
      <c r="G295" s="88"/>
      <c r="H295" s="88"/>
      <c r="I295" s="88"/>
      <c r="J295" s="88"/>
      <c r="K295" s="88"/>
      <c r="L295" s="88"/>
      <c r="M295" s="88"/>
      <c r="N295" s="88"/>
      <c r="O295" s="88"/>
      <c r="P295" s="88"/>
      <c r="Q295" s="88"/>
      <c r="R295" s="88"/>
    </row>
    <row r="296" spans="3:18">
      <c r="C296" s="88"/>
      <c r="D296" s="88"/>
      <c r="E296" s="88"/>
      <c r="F296" s="88"/>
      <c r="G296" s="88"/>
      <c r="H296" s="88"/>
      <c r="I296" s="88"/>
      <c r="J296" s="88"/>
      <c r="K296" s="88"/>
      <c r="L296" s="88"/>
      <c r="M296" s="88"/>
      <c r="N296" s="88"/>
      <c r="O296" s="88"/>
      <c r="P296" s="88"/>
      <c r="Q296" s="88"/>
      <c r="R296" s="88"/>
    </row>
    <row r="297" spans="3:18">
      <c r="C297" s="88"/>
      <c r="D297" s="88"/>
      <c r="E297" s="88"/>
      <c r="F297" s="88"/>
      <c r="G297" s="88"/>
      <c r="H297" s="88"/>
      <c r="I297" s="88"/>
      <c r="J297" s="88"/>
      <c r="K297" s="88"/>
      <c r="L297" s="88"/>
      <c r="M297" s="88"/>
      <c r="N297" s="88"/>
      <c r="O297" s="88"/>
      <c r="P297" s="88"/>
      <c r="Q297" s="88"/>
      <c r="R297" s="88"/>
    </row>
    <row r="298" spans="3:18">
      <c r="C298" s="88"/>
      <c r="D298" s="88"/>
      <c r="E298" s="88"/>
      <c r="F298" s="88"/>
      <c r="G298" s="88"/>
      <c r="H298" s="88"/>
      <c r="I298" s="88"/>
      <c r="J298" s="88"/>
      <c r="K298" s="88"/>
      <c r="L298" s="88"/>
      <c r="M298" s="88"/>
      <c r="N298" s="88"/>
      <c r="O298" s="88"/>
      <c r="P298" s="88"/>
      <c r="Q298" s="88"/>
      <c r="R298" s="88"/>
    </row>
    <row r="299" spans="3:18">
      <c r="C299" s="88"/>
      <c r="D299" s="88"/>
      <c r="E299" s="88"/>
      <c r="F299" s="88"/>
      <c r="G299" s="88"/>
      <c r="H299" s="88"/>
      <c r="I299" s="88"/>
      <c r="J299" s="88"/>
      <c r="K299" s="88"/>
      <c r="L299" s="88"/>
      <c r="M299" s="88"/>
      <c r="N299" s="88"/>
      <c r="O299" s="88"/>
      <c r="P299" s="88"/>
      <c r="Q299" s="88"/>
      <c r="R299" s="88"/>
    </row>
    <row r="300" spans="3:18">
      <c r="C300" s="88"/>
      <c r="D300" s="88"/>
      <c r="E300" s="88"/>
      <c r="F300" s="88"/>
      <c r="G300" s="88"/>
      <c r="H300" s="88"/>
      <c r="I300" s="88"/>
      <c r="J300" s="88"/>
      <c r="K300" s="88"/>
      <c r="L300" s="88"/>
      <c r="M300" s="88"/>
      <c r="N300" s="88"/>
      <c r="O300" s="88"/>
      <c r="P300" s="88"/>
      <c r="Q300" s="88"/>
      <c r="R300" s="88"/>
    </row>
    <row r="301" spans="3:18">
      <c r="C301" s="88"/>
      <c r="D301" s="88"/>
      <c r="E301" s="88"/>
      <c r="F301" s="88"/>
      <c r="G301" s="88"/>
      <c r="H301" s="88"/>
      <c r="I301" s="88"/>
      <c r="J301" s="88"/>
      <c r="K301" s="88"/>
      <c r="L301" s="88"/>
      <c r="M301" s="88"/>
      <c r="N301" s="88"/>
      <c r="O301" s="88"/>
      <c r="P301" s="88"/>
      <c r="Q301" s="88"/>
      <c r="R301" s="88"/>
    </row>
    <row r="302" spans="3:18">
      <c r="C302" s="88"/>
      <c r="D302" s="88"/>
      <c r="E302" s="88"/>
      <c r="F302" s="88"/>
      <c r="G302" s="88"/>
      <c r="H302" s="88"/>
      <c r="I302" s="88"/>
      <c r="J302" s="88"/>
      <c r="K302" s="88"/>
      <c r="L302" s="88"/>
      <c r="M302" s="88"/>
      <c r="N302" s="88"/>
      <c r="O302" s="88"/>
      <c r="P302" s="88"/>
      <c r="Q302" s="88"/>
      <c r="R302" s="88"/>
    </row>
    <row r="303" spans="3:18">
      <c r="C303" s="88"/>
      <c r="D303" s="88"/>
      <c r="E303" s="88"/>
      <c r="F303" s="88"/>
      <c r="G303" s="88"/>
      <c r="H303" s="88"/>
      <c r="I303" s="88"/>
      <c r="J303" s="88"/>
      <c r="K303" s="88"/>
      <c r="L303" s="88"/>
      <c r="M303" s="88"/>
      <c r="N303" s="88"/>
      <c r="O303" s="88"/>
      <c r="P303" s="88"/>
      <c r="Q303" s="88"/>
      <c r="R303" s="88"/>
    </row>
    <row r="304" spans="3:18">
      <c r="C304" s="88"/>
      <c r="D304" s="88"/>
      <c r="E304" s="88"/>
      <c r="F304" s="88"/>
      <c r="G304" s="88"/>
      <c r="H304" s="88"/>
      <c r="I304" s="88"/>
      <c r="J304" s="88"/>
      <c r="K304" s="88"/>
      <c r="L304" s="88"/>
      <c r="M304" s="88"/>
      <c r="N304" s="88"/>
      <c r="O304" s="88"/>
      <c r="P304" s="88"/>
      <c r="Q304" s="88"/>
      <c r="R304" s="88"/>
    </row>
    <row r="305" spans="3:18">
      <c r="C305" s="88"/>
      <c r="D305" s="88"/>
      <c r="E305" s="88"/>
      <c r="F305" s="88"/>
      <c r="G305" s="88"/>
      <c r="H305" s="88"/>
      <c r="I305" s="88"/>
      <c r="J305" s="88"/>
      <c r="K305" s="88"/>
      <c r="L305" s="88"/>
      <c r="M305" s="88"/>
      <c r="N305" s="88"/>
      <c r="O305" s="88"/>
      <c r="P305" s="88"/>
      <c r="Q305" s="88"/>
      <c r="R305" s="88"/>
    </row>
    <row r="306" spans="3:18">
      <c r="C306" s="88"/>
      <c r="D306" s="88"/>
      <c r="E306" s="88"/>
      <c r="F306" s="88"/>
      <c r="G306" s="88"/>
      <c r="H306" s="88"/>
      <c r="I306" s="88"/>
      <c r="J306" s="88"/>
      <c r="K306" s="88"/>
      <c r="L306" s="88"/>
      <c r="M306" s="88"/>
      <c r="N306" s="88"/>
      <c r="O306" s="88"/>
      <c r="P306" s="88"/>
      <c r="Q306" s="88"/>
      <c r="R306" s="88"/>
    </row>
    <row r="307" spans="3:18">
      <c r="C307" s="88"/>
      <c r="D307" s="88"/>
      <c r="E307" s="88"/>
      <c r="F307" s="88"/>
      <c r="G307" s="88"/>
      <c r="H307" s="88"/>
      <c r="I307" s="88"/>
      <c r="J307" s="88"/>
      <c r="K307" s="88"/>
      <c r="L307" s="88"/>
      <c r="M307" s="88"/>
      <c r="N307" s="88"/>
      <c r="O307" s="88"/>
      <c r="P307" s="88"/>
      <c r="Q307" s="88"/>
      <c r="R307" s="88"/>
    </row>
    <row r="308" spans="3:18">
      <c r="C308" s="88"/>
      <c r="D308" s="88"/>
      <c r="E308" s="88"/>
      <c r="F308" s="88"/>
      <c r="G308" s="88"/>
      <c r="H308" s="88"/>
      <c r="I308" s="88"/>
      <c r="J308" s="88"/>
      <c r="K308" s="88"/>
      <c r="L308" s="88"/>
      <c r="M308" s="88"/>
      <c r="N308" s="88"/>
      <c r="O308" s="88"/>
      <c r="P308" s="88"/>
      <c r="Q308" s="88"/>
      <c r="R308" s="88"/>
    </row>
    <row r="309" spans="3:18">
      <c r="C309" s="88"/>
      <c r="D309" s="88"/>
      <c r="E309" s="88"/>
      <c r="F309" s="88"/>
      <c r="G309" s="88"/>
      <c r="H309" s="88"/>
      <c r="I309" s="88"/>
      <c r="J309" s="88"/>
      <c r="K309" s="88"/>
      <c r="L309" s="88"/>
      <c r="M309" s="88"/>
      <c r="N309" s="88"/>
      <c r="O309" s="88"/>
      <c r="P309" s="88"/>
      <c r="Q309" s="88"/>
      <c r="R309" s="88"/>
    </row>
    <row r="310" spans="3:18">
      <c r="C310" s="88"/>
      <c r="D310" s="88"/>
      <c r="E310" s="88"/>
      <c r="F310" s="88"/>
      <c r="G310" s="88"/>
      <c r="H310" s="88"/>
      <c r="I310" s="88"/>
      <c r="J310" s="88"/>
      <c r="K310" s="88"/>
      <c r="L310" s="88"/>
      <c r="M310" s="88"/>
      <c r="N310" s="88"/>
      <c r="O310" s="88"/>
      <c r="P310" s="88"/>
      <c r="Q310" s="88"/>
      <c r="R310" s="88"/>
    </row>
    <row r="311" spans="3:18">
      <c r="C311" s="88"/>
      <c r="D311" s="88"/>
      <c r="E311" s="88"/>
      <c r="F311" s="88"/>
      <c r="G311" s="88"/>
      <c r="H311" s="88"/>
      <c r="I311" s="88"/>
      <c r="J311" s="88"/>
      <c r="K311" s="88"/>
      <c r="L311" s="88"/>
      <c r="M311" s="88"/>
      <c r="N311" s="88"/>
      <c r="O311" s="88"/>
      <c r="P311" s="88"/>
      <c r="Q311" s="88"/>
      <c r="R311" s="88"/>
    </row>
    <row r="312" spans="3:18">
      <c r="C312" s="88"/>
      <c r="D312" s="88"/>
      <c r="E312" s="88"/>
      <c r="F312" s="88"/>
      <c r="G312" s="88"/>
      <c r="H312" s="88"/>
      <c r="I312" s="88"/>
      <c r="J312" s="88"/>
      <c r="K312" s="88"/>
      <c r="L312" s="88"/>
      <c r="M312" s="88"/>
      <c r="N312" s="88"/>
      <c r="O312" s="88"/>
      <c r="P312" s="88"/>
      <c r="Q312" s="88"/>
      <c r="R312" s="88"/>
    </row>
    <row r="313" spans="3:18">
      <c r="C313" s="88"/>
      <c r="D313" s="88"/>
      <c r="E313" s="88"/>
      <c r="F313" s="88"/>
      <c r="G313" s="88"/>
      <c r="H313" s="88"/>
      <c r="I313" s="88"/>
      <c r="J313" s="88"/>
      <c r="K313" s="88"/>
      <c r="L313" s="88"/>
      <c r="M313" s="88"/>
      <c r="N313" s="88"/>
      <c r="O313" s="88"/>
      <c r="P313" s="88"/>
      <c r="Q313" s="88"/>
      <c r="R313" s="88"/>
    </row>
    <row r="314" spans="3:18">
      <c r="C314" s="88"/>
      <c r="D314" s="88"/>
      <c r="E314" s="88"/>
      <c r="F314" s="88"/>
      <c r="G314" s="88"/>
      <c r="H314" s="88"/>
      <c r="I314" s="88"/>
      <c r="J314" s="88"/>
      <c r="K314" s="88"/>
      <c r="L314" s="88"/>
      <c r="M314" s="88"/>
      <c r="N314" s="88"/>
      <c r="O314" s="88"/>
      <c r="P314" s="88"/>
      <c r="Q314" s="88"/>
      <c r="R314" s="88"/>
    </row>
    <row r="315" spans="3:18">
      <c r="C315" s="88"/>
      <c r="D315" s="88"/>
      <c r="E315" s="88"/>
      <c r="F315" s="88"/>
      <c r="G315" s="88"/>
      <c r="H315" s="88"/>
      <c r="I315" s="88"/>
      <c r="J315" s="88"/>
      <c r="K315" s="88"/>
      <c r="L315" s="88"/>
      <c r="M315" s="88"/>
      <c r="N315" s="88"/>
      <c r="O315" s="88"/>
      <c r="P315" s="88"/>
      <c r="Q315" s="88"/>
      <c r="R315" s="88"/>
    </row>
    <row r="316" spans="3:18">
      <c r="C316" s="88"/>
      <c r="D316" s="88"/>
      <c r="E316" s="88"/>
      <c r="F316" s="88"/>
      <c r="G316" s="88"/>
      <c r="H316" s="88"/>
      <c r="I316" s="88"/>
      <c r="J316" s="88"/>
      <c r="K316" s="88"/>
      <c r="L316" s="88"/>
      <c r="M316" s="88"/>
      <c r="N316" s="88"/>
      <c r="O316" s="88"/>
      <c r="P316" s="88"/>
      <c r="Q316" s="88"/>
      <c r="R316" s="88"/>
    </row>
    <row r="317" spans="3:18">
      <c r="C317" s="88"/>
      <c r="D317" s="88"/>
      <c r="E317" s="88"/>
      <c r="F317" s="88"/>
      <c r="G317" s="88"/>
      <c r="H317" s="88"/>
      <c r="I317" s="88"/>
      <c r="J317" s="88"/>
      <c r="K317" s="88"/>
      <c r="L317" s="88"/>
      <c r="M317" s="88"/>
      <c r="N317" s="88"/>
      <c r="O317" s="88"/>
      <c r="P317" s="88"/>
      <c r="Q317" s="88"/>
      <c r="R317" s="88"/>
    </row>
    <row r="318" spans="3:18">
      <c r="C318" s="88"/>
      <c r="D318" s="88"/>
      <c r="E318" s="88"/>
      <c r="F318" s="88"/>
      <c r="G318" s="88"/>
      <c r="H318" s="88"/>
      <c r="I318" s="88"/>
      <c r="J318" s="88"/>
      <c r="K318" s="88"/>
      <c r="L318" s="88"/>
      <c r="M318" s="88"/>
      <c r="N318" s="88"/>
      <c r="O318" s="88"/>
      <c r="P318" s="88"/>
      <c r="Q318" s="88"/>
      <c r="R318" s="88"/>
    </row>
    <row r="319" spans="3:18">
      <c r="C319" s="88"/>
      <c r="D319" s="88"/>
      <c r="E319" s="88"/>
      <c r="F319" s="88"/>
      <c r="G319" s="88"/>
      <c r="H319" s="88"/>
      <c r="I319" s="88"/>
      <c r="J319" s="88"/>
      <c r="K319" s="88"/>
      <c r="L319" s="88"/>
      <c r="M319" s="88"/>
      <c r="N319" s="88"/>
      <c r="O319" s="88"/>
      <c r="P319" s="88"/>
      <c r="Q319" s="88"/>
      <c r="R319" s="88"/>
    </row>
    <row r="320" spans="3:18">
      <c r="C320" s="88"/>
      <c r="D320" s="88"/>
      <c r="E320" s="88"/>
      <c r="F320" s="88"/>
      <c r="G320" s="88"/>
      <c r="H320" s="88"/>
      <c r="I320" s="88"/>
      <c r="J320" s="88"/>
      <c r="K320" s="88"/>
      <c r="L320" s="88"/>
      <c r="M320" s="88"/>
      <c r="N320" s="88"/>
      <c r="O320" s="88"/>
      <c r="P320" s="88"/>
      <c r="Q320" s="88"/>
      <c r="R320" s="88"/>
    </row>
    <row r="321" spans="3:18">
      <c r="C321" s="88"/>
      <c r="D321" s="88"/>
      <c r="E321" s="88"/>
      <c r="F321" s="88"/>
      <c r="G321" s="88"/>
      <c r="H321" s="88"/>
      <c r="I321" s="88"/>
      <c r="J321" s="88"/>
      <c r="K321" s="88"/>
      <c r="L321" s="88"/>
      <c r="M321" s="88"/>
      <c r="N321" s="88"/>
      <c r="O321" s="88"/>
      <c r="P321" s="88"/>
      <c r="Q321" s="88"/>
      <c r="R321" s="88"/>
    </row>
    <row r="322" spans="3:18">
      <c r="C322" s="88"/>
      <c r="D322" s="88"/>
      <c r="E322" s="88"/>
      <c r="F322" s="88"/>
      <c r="G322" s="88"/>
      <c r="H322" s="88"/>
      <c r="I322" s="88"/>
      <c r="J322" s="88"/>
      <c r="K322" s="88"/>
      <c r="L322" s="88"/>
      <c r="M322" s="88"/>
      <c r="N322" s="88"/>
      <c r="O322" s="88"/>
      <c r="P322" s="88"/>
      <c r="Q322" s="88"/>
      <c r="R322" s="88"/>
    </row>
    <row r="323" spans="3:18">
      <c r="C323" s="88"/>
      <c r="D323" s="88"/>
      <c r="E323" s="88"/>
      <c r="F323" s="88"/>
      <c r="G323" s="88"/>
      <c r="H323" s="88"/>
      <c r="I323" s="88"/>
      <c r="J323" s="88"/>
      <c r="K323" s="88"/>
      <c r="L323" s="88"/>
      <c r="M323" s="88"/>
      <c r="N323" s="88"/>
      <c r="O323" s="88"/>
      <c r="P323" s="88"/>
      <c r="Q323" s="88"/>
      <c r="R323" s="88"/>
    </row>
    <row r="324" spans="3:18">
      <c r="C324" s="88"/>
      <c r="D324" s="88"/>
      <c r="E324" s="88"/>
      <c r="F324" s="88"/>
      <c r="G324" s="88"/>
      <c r="H324" s="88"/>
      <c r="I324" s="88"/>
      <c r="J324" s="88"/>
      <c r="K324" s="88"/>
      <c r="L324" s="88"/>
      <c r="M324" s="88"/>
      <c r="N324" s="88"/>
      <c r="O324" s="88"/>
      <c r="P324" s="88"/>
      <c r="Q324" s="88"/>
      <c r="R324" s="88"/>
    </row>
    <row r="325" spans="3:18">
      <c r="C325" s="88"/>
      <c r="D325" s="88"/>
      <c r="E325" s="88"/>
      <c r="F325" s="88"/>
      <c r="G325" s="88"/>
      <c r="H325" s="88"/>
      <c r="I325" s="88"/>
      <c r="J325" s="88"/>
      <c r="K325" s="88"/>
      <c r="L325" s="88"/>
      <c r="M325" s="88"/>
      <c r="N325" s="88"/>
      <c r="O325" s="88"/>
      <c r="P325" s="88"/>
      <c r="Q325" s="88"/>
      <c r="R325" s="88"/>
    </row>
    <row r="326" spans="3:18">
      <c r="C326" s="88"/>
      <c r="D326" s="88"/>
      <c r="E326" s="88"/>
      <c r="F326" s="88"/>
      <c r="G326" s="88"/>
      <c r="H326" s="88"/>
      <c r="I326" s="88"/>
      <c r="J326" s="88"/>
      <c r="K326" s="88"/>
      <c r="L326" s="88"/>
      <c r="M326" s="88"/>
      <c r="N326" s="88"/>
      <c r="O326" s="88"/>
      <c r="P326" s="88"/>
      <c r="Q326" s="88"/>
      <c r="R326" s="88"/>
    </row>
    <row r="327" spans="3:18">
      <c r="C327" s="88"/>
      <c r="D327" s="88"/>
      <c r="E327" s="88"/>
      <c r="F327" s="88"/>
      <c r="G327" s="88"/>
      <c r="H327" s="88"/>
      <c r="I327" s="88"/>
      <c r="J327" s="88"/>
      <c r="K327" s="88"/>
      <c r="L327" s="88"/>
      <c r="M327" s="88"/>
      <c r="N327" s="88"/>
      <c r="O327" s="88"/>
      <c r="P327" s="88"/>
      <c r="Q327" s="88"/>
      <c r="R327" s="88"/>
    </row>
    <row r="328" spans="3:18">
      <c r="C328" s="88"/>
      <c r="D328" s="88"/>
      <c r="E328" s="88"/>
      <c r="F328" s="88"/>
      <c r="G328" s="88"/>
      <c r="H328" s="88"/>
      <c r="I328" s="88"/>
      <c r="J328" s="88"/>
      <c r="K328" s="88"/>
      <c r="L328" s="88"/>
      <c r="M328" s="88"/>
      <c r="N328" s="88"/>
      <c r="O328" s="88"/>
      <c r="P328" s="88"/>
      <c r="Q328" s="88"/>
      <c r="R328" s="88"/>
    </row>
    <row r="329" spans="3:18">
      <c r="C329" s="88"/>
      <c r="D329" s="88"/>
      <c r="E329" s="88"/>
      <c r="F329" s="88"/>
      <c r="G329" s="88"/>
      <c r="H329" s="88"/>
      <c r="I329" s="88"/>
      <c r="J329" s="88"/>
      <c r="K329" s="88"/>
      <c r="L329" s="88"/>
      <c r="M329" s="88"/>
      <c r="N329" s="88"/>
      <c r="O329" s="88"/>
      <c r="P329" s="88"/>
      <c r="Q329" s="88"/>
      <c r="R329" s="88"/>
    </row>
    <row r="330" spans="3:18">
      <c r="C330" s="88"/>
      <c r="D330" s="88"/>
      <c r="E330" s="88"/>
      <c r="F330" s="88"/>
      <c r="G330" s="88"/>
      <c r="H330" s="88"/>
      <c r="I330" s="88"/>
      <c r="J330" s="88"/>
      <c r="K330" s="88"/>
      <c r="L330" s="88"/>
      <c r="M330" s="88"/>
      <c r="N330" s="88"/>
      <c r="O330" s="88"/>
      <c r="P330" s="88"/>
      <c r="Q330" s="88"/>
      <c r="R330" s="88"/>
    </row>
    <row r="331" spans="3:18">
      <c r="C331" s="88"/>
      <c r="D331" s="88"/>
      <c r="E331" s="88"/>
      <c r="F331" s="88"/>
      <c r="G331" s="88"/>
      <c r="H331" s="88"/>
      <c r="I331" s="88"/>
      <c r="J331" s="88"/>
      <c r="K331" s="88"/>
      <c r="L331" s="88"/>
      <c r="M331" s="88"/>
      <c r="N331" s="88"/>
      <c r="O331" s="88"/>
      <c r="P331" s="88"/>
      <c r="Q331" s="88"/>
      <c r="R331" s="88"/>
    </row>
    <row r="332" spans="3:18">
      <c r="C332" s="88"/>
      <c r="D332" s="88"/>
      <c r="E332" s="88"/>
      <c r="F332" s="88"/>
      <c r="G332" s="88"/>
      <c r="H332" s="88"/>
      <c r="I332" s="88"/>
      <c r="J332" s="88"/>
      <c r="K332" s="88"/>
      <c r="L332" s="88"/>
      <c r="M332" s="88"/>
      <c r="N332" s="88"/>
      <c r="O332" s="88"/>
      <c r="P332" s="88"/>
      <c r="Q332" s="88"/>
      <c r="R332" s="88"/>
    </row>
    <row r="333" spans="3:18">
      <c r="C333" s="88"/>
      <c r="D333" s="88"/>
      <c r="E333" s="88"/>
      <c r="F333" s="88"/>
      <c r="G333" s="88"/>
      <c r="H333" s="88"/>
      <c r="I333" s="88"/>
      <c r="J333" s="88"/>
      <c r="K333" s="88"/>
      <c r="L333" s="88"/>
      <c r="M333" s="88"/>
      <c r="N333" s="88"/>
      <c r="O333" s="88"/>
      <c r="P333" s="88"/>
      <c r="Q333" s="88"/>
      <c r="R333" s="88"/>
    </row>
    <row r="334" spans="3:18">
      <c r="C334" s="88"/>
      <c r="D334" s="88"/>
      <c r="E334" s="88"/>
      <c r="F334" s="88"/>
      <c r="G334" s="88"/>
      <c r="H334" s="88"/>
      <c r="I334" s="88"/>
      <c r="J334" s="88"/>
      <c r="K334" s="88"/>
      <c r="L334" s="88"/>
      <c r="M334" s="88"/>
      <c r="N334" s="88"/>
      <c r="O334" s="88"/>
      <c r="P334" s="88"/>
      <c r="Q334" s="88"/>
      <c r="R334" s="88"/>
    </row>
    <row r="335" spans="3:18">
      <c r="C335" s="88"/>
      <c r="D335" s="88"/>
      <c r="E335" s="88"/>
      <c r="F335" s="88"/>
      <c r="G335" s="88"/>
      <c r="H335" s="88"/>
      <c r="I335" s="88"/>
      <c r="J335" s="88"/>
      <c r="K335" s="88"/>
      <c r="L335" s="88"/>
      <c r="M335" s="88"/>
      <c r="N335" s="88"/>
      <c r="O335" s="88"/>
      <c r="P335" s="88"/>
      <c r="Q335" s="88"/>
      <c r="R335" s="88"/>
    </row>
    <row r="336" spans="3:18">
      <c r="C336" s="88"/>
      <c r="D336" s="88"/>
      <c r="E336" s="88"/>
      <c r="F336" s="88"/>
      <c r="G336" s="88"/>
      <c r="H336" s="88"/>
      <c r="I336" s="88"/>
      <c r="J336" s="88"/>
      <c r="K336" s="88"/>
      <c r="L336" s="88"/>
      <c r="M336" s="88"/>
      <c r="N336" s="88"/>
      <c r="O336" s="88"/>
      <c r="P336" s="88"/>
      <c r="Q336" s="88"/>
      <c r="R336" s="88"/>
    </row>
    <row r="337" spans="3:18">
      <c r="C337" s="88"/>
      <c r="D337" s="88"/>
      <c r="E337" s="88"/>
      <c r="F337" s="88"/>
      <c r="G337" s="88"/>
      <c r="H337" s="88"/>
      <c r="I337" s="88"/>
      <c r="J337" s="88"/>
      <c r="K337" s="88"/>
      <c r="L337" s="88"/>
      <c r="M337" s="88"/>
      <c r="N337" s="88"/>
      <c r="O337" s="88"/>
      <c r="P337" s="88"/>
      <c r="Q337" s="88"/>
      <c r="R337" s="88"/>
    </row>
    <row r="338" spans="3:18">
      <c r="C338" s="88"/>
      <c r="D338" s="88"/>
      <c r="E338" s="88"/>
      <c r="F338" s="88"/>
      <c r="G338" s="88"/>
      <c r="H338" s="88"/>
      <c r="I338" s="88"/>
      <c r="J338" s="88"/>
      <c r="K338" s="88"/>
      <c r="L338" s="88"/>
      <c r="M338" s="88"/>
      <c r="N338" s="88"/>
      <c r="O338" s="88"/>
      <c r="P338" s="88"/>
      <c r="Q338" s="88"/>
      <c r="R338" s="88"/>
    </row>
    <row r="339" spans="3:18">
      <c r="C339" s="88"/>
      <c r="D339" s="88"/>
      <c r="E339" s="88"/>
      <c r="F339" s="88"/>
      <c r="G339" s="88"/>
      <c r="H339" s="88"/>
      <c r="I339" s="88"/>
      <c r="J339" s="88"/>
      <c r="K339" s="88"/>
      <c r="L339" s="88"/>
      <c r="M339" s="88"/>
      <c r="N339" s="88"/>
      <c r="O339" s="88"/>
      <c r="P339" s="88"/>
      <c r="Q339" s="88"/>
      <c r="R339" s="88"/>
    </row>
    <row r="340" spans="3:18">
      <c r="C340" s="88"/>
      <c r="D340" s="88"/>
      <c r="E340" s="88"/>
      <c r="F340" s="88"/>
      <c r="G340" s="88"/>
      <c r="H340" s="88"/>
      <c r="I340" s="88"/>
      <c r="J340" s="88"/>
      <c r="K340" s="88"/>
      <c r="L340" s="88"/>
      <c r="M340" s="88"/>
      <c r="N340" s="88"/>
      <c r="O340" s="88"/>
      <c r="P340" s="88"/>
      <c r="Q340" s="88"/>
      <c r="R340" s="88"/>
    </row>
    <row r="341" spans="3:18">
      <c r="C341" s="88"/>
      <c r="D341" s="88"/>
      <c r="E341" s="88"/>
      <c r="F341" s="88"/>
      <c r="G341" s="88"/>
      <c r="H341" s="88"/>
      <c r="I341" s="88"/>
      <c r="J341" s="88"/>
      <c r="K341" s="88"/>
      <c r="L341" s="88"/>
      <c r="M341" s="88"/>
      <c r="N341" s="88"/>
      <c r="O341" s="88"/>
      <c r="P341" s="88"/>
      <c r="Q341" s="88"/>
      <c r="R341" s="88"/>
    </row>
    <row r="342" spans="3:18">
      <c r="C342" s="88"/>
      <c r="D342" s="88"/>
      <c r="E342" s="88"/>
      <c r="F342" s="88"/>
      <c r="G342" s="88"/>
      <c r="H342" s="88"/>
      <c r="I342" s="88"/>
      <c r="J342" s="88"/>
      <c r="K342" s="88"/>
      <c r="L342" s="88"/>
      <c r="M342" s="88"/>
      <c r="N342" s="88"/>
      <c r="O342" s="88"/>
      <c r="P342" s="88"/>
      <c r="Q342" s="88"/>
      <c r="R342" s="88"/>
    </row>
    <row r="343" spans="3:18">
      <c r="C343" s="88"/>
      <c r="D343" s="88"/>
      <c r="E343" s="88"/>
      <c r="F343" s="88"/>
      <c r="G343" s="88"/>
      <c r="H343" s="88"/>
      <c r="I343" s="88"/>
      <c r="J343" s="88"/>
      <c r="K343" s="88"/>
      <c r="L343" s="88"/>
      <c r="M343" s="88"/>
      <c r="N343" s="88"/>
      <c r="O343" s="88"/>
      <c r="P343" s="88"/>
      <c r="Q343" s="88"/>
      <c r="R343" s="88"/>
    </row>
    <row r="344" spans="3:18">
      <c r="C344" s="88"/>
      <c r="D344" s="88"/>
      <c r="E344" s="88"/>
      <c r="F344" s="88"/>
      <c r="G344" s="88"/>
      <c r="H344" s="88"/>
      <c r="I344" s="88"/>
      <c r="J344" s="88"/>
      <c r="K344" s="88"/>
      <c r="L344" s="88"/>
      <c r="M344" s="88"/>
      <c r="N344" s="88"/>
      <c r="O344" s="88"/>
      <c r="P344" s="88"/>
      <c r="Q344" s="88"/>
      <c r="R344" s="88"/>
    </row>
    <row r="345" spans="3:18">
      <c r="C345" s="88"/>
      <c r="D345" s="88"/>
      <c r="E345" s="88"/>
      <c r="F345" s="88"/>
      <c r="G345" s="88"/>
      <c r="H345" s="88"/>
      <c r="I345" s="88"/>
      <c r="J345" s="88"/>
      <c r="K345" s="88"/>
      <c r="L345" s="88"/>
      <c r="M345" s="88"/>
      <c r="N345" s="88"/>
      <c r="O345" s="88"/>
      <c r="P345" s="88"/>
      <c r="Q345" s="88"/>
      <c r="R345" s="88"/>
    </row>
    <row r="346" spans="3:18">
      <c r="C346" s="88"/>
      <c r="D346" s="88"/>
      <c r="E346" s="88"/>
      <c r="F346" s="88"/>
      <c r="G346" s="88"/>
      <c r="H346" s="88"/>
      <c r="I346" s="88"/>
      <c r="J346" s="88"/>
      <c r="K346" s="88"/>
      <c r="L346" s="88"/>
      <c r="M346" s="88"/>
      <c r="N346" s="88"/>
      <c r="O346" s="88"/>
      <c r="P346" s="88"/>
      <c r="Q346" s="88"/>
      <c r="R346" s="88"/>
    </row>
    <row r="347" spans="3:18">
      <c r="C347" s="88"/>
      <c r="D347" s="88"/>
      <c r="E347" s="88"/>
      <c r="F347" s="88"/>
      <c r="G347" s="88"/>
      <c r="H347" s="88"/>
      <c r="I347" s="88"/>
      <c r="J347" s="88"/>
      <c r="K347" s="88"/>
      <c r="L347" s="88"/>
      <c r="M347" s="88"/>
      <c r="N347" s="88"/>
      <c r="O347" s="88"/>
      <c r="P347" s="88"/>
      <c r="Q347" s="88"/>
      <c r="R347" s="88"/>
    </row>
    <row r="348" spans="3:18">
      <c r="C348" s="88"/>
      <c r="D348" s="88"/>
      <c r="E348" s="88"/>
      <c r="F348" s="88"/>
      <c r="G348" s="88"/>
      <c r="H348" s="88"/>
      <c r="I348" s="88"/>
      <c r="J348" s="88"/>
      <c r="K348" s="88"/>
      <c r="L348" s="88"/>
      <c r="M348" s="88"/>
      <c r="N348" s="88"/>
      <c r="O348" s="88"/>
      <c r="P348" s="88"/>
      <c r="Q348" s="88"/>
      <c r="R348" s="88"/>
    </row>
    <row r="349" spans="3:18">
      <c r="C349" s="88"/>
      <c r="D349" s="88"/>
      <c r="E349" s="88"/>
      <c r="F349" s="88"/>
      <c r="G349" s="88"/>
      <c r="H349" s="88"/>
      <c r="I349" s="88"/>
      <c r="J349" s="88"/>
      <c r="K349" s="88"/>
      <c r="L349" s="88"/>
      <c r="M349" s="88"/>
      <c r="N349" s="88"/>
      <c r="O349" s="88"/>
      <c r="P349" s="88"/>
      <c r="Q349" s="88"/>
      <c r="R349" s="88"/>
    </row>
    <row r="350" spans="3:18">
      <c r="C350" s="88"/>
      <c r="D350" s="88"/>
      <c r="E350" s="88"/>
      <c r="F350" s="88"/>
      <c r="G350" s="88"/>
      <c r="H350" s="88"/>
      <c r="I350" s="88"/>
      <c r="J350" s="88"/>
      <c r="K350" s="88"/>
      <c r="L350" s="88"/>
      <c r="M350" s="88"/>
      <c r="N350" s="88"/>
      <c r="O350" s="88"/>
      <c r="P350" s="88"/>
      <c r="Q350" s="88"/>
      <c r="R350" s="88"/>
    </row>
    <row r="351" spans="3:18">
      <c r="C351" s="88"/>
      <c r="D351" s="88"/>
      <c r="E351" s="88"/>
      <c r="F351" s="88"/>
      <c r="G351" s="88"/>
      <c r="H351" s="88"/>
      <c r="I351" s="88"/>
      <c r="J351" s="88"/>
      <c r="K351" s="88"/>
      <c r="L351" s="88"/>
      <c r="M351" s="88"/>
      <c r="N351" s="88"/>
      <c r="O351" s="88"/>
      <c r="P351" s="88"/>
      <c r="Q351" s="88"/>
      <c r="R351" s="88"/>
    </row>
    <row r="352" spans="3:18">
      <c r="C352" s="88"/>
      <c r="D352" s="88"/>
      <c r="E352" s="88"/>
      <c r="F352" s="88"/>
      <c r="G352" s="88"/>
      <c r="H352" s="88"/>
      <c r="I352" s="88"/>
      <c r="J352" s="88"/>
      <c r="K352" s="88"/>
      <c r="L352" s="88"/>
      <c r="M352" s="88"/>
      <c r="N352" s="88"/>
      <c r="O352" s="88"/>
      <c r="P352" s="88"/>
      <c r="Q352" s="88"/>
      <c r="R352" s="88"/>
    </row>
    <row r="353" spans="3:18">
      <c r="C353" s="88"/>
      <c r="D353" s="88"/>
      <c r="E353" s="88"/>
      <c r="F353" s="88"/>
      <c r="G353" s="88"/>
      <c r="H353" s="88"/>
      <c r="I353" s="88"/>
      <c r="J353" s="88"/>
      <c r="K353" s="88"/>
      <c r="L353" s="88"/>
      <c r="M353" s="88"/>
      <c r="N353" s="88"/>
      <c r="O353" s="88"/>
      <c r="P353" s="88"/>
      <c r="Q353" s="88"/>
      <c r="R353" s="88"/>
    </row>
    <row r="354" spans="3:18">
      <c r="C354" s="88"/>
      <c r="D354" s="88"/>
      <c r="E354" s="88"/>
      <c r="F354" s="88"/>
      <c r="G354" s="88"/>
      <c r="H354" s="88"/>
      <c r="I354" s="88"/>
      <c r="J354" s="88"/>
      <c r="K354" s="88"/>
      <c r="L354" s="88"/>
      <c r="M354" s="88"/>
      <c r="N354" s="88"/>
      <c r="O354" s="88"/>
      <c r="P354" s="88"/>
      <c r="Q354" s="88"/>
      <c r="R354" s="88"/>
    </row>
    <row r="355" spans="3:18">
      <c r="C355" s="88"/>
      <c r="D355" s="88"/>
      <c r="E355" s="88"/>
      <c r="F355" s="88"/>
      <c r="G355" s="88"/>
      <c r="H355" s="88"/>
      <c r="I355" s="88"/>
      <c r="J355" s="88"/>
      <c r="K355" s="88"/>
      <c r="L355" s="88"/>
      <c r="M355" s="88"/>
      <c r="N355" s="88"/>
      <c r="O355" s="88"/>
      <c r="P355" s="88"/>
      <c r="Q355" s="88"/>
      <c r="R355" s="88"/>
    </row>
    <row r="356" spans="3:18">
      <c r="C356" s="88"/>
      <c r="D356" s="88"/>
      <c r="E356" s="88"/>
      <c r="F356" s="88"/>
      <c r="G356" s="88"/>
      <c r="H356" s="88"/>
      <c r="I356" s="88"/>
      <c r="J356" s="88"/>
      <c r="K356" s="88"/>
      <c r="L356" s="88"/>
      <c r="M356" s="88"/>
      <c r="N356" s="88"/>
      <c r="O356" s="88"/>
      <c r="P356" s="88"/>
      <c r="Q356" s="88"/>
      <c r="R356" s="88"/>
    </row>
    <row r="357" spans="3:18">
      <c r="C357" s="88"/>
      <c r="D357" s="88"/>
      <c r="E357" s="88"/>
      <c r="F357" s="88"/>
      <c r="G357" s="88"/>
      <c r="H357" s="88"/>
      <c r="I357" s="88"/>
      <c r="J357" s="88"/>
      <c r="K357" s="88"/>
      <c r="L357" s="88"/>
      <c r="M357" s="88"/>
      <c r="N357" s="88"/>
      <c r="O357" s="88"/>
      <c r="P357" s="88"/>
      <c r="Q357" s="88"/>
      <c r="R357" s="88"/>
    </row>
    <row r="358" spans="3:18">
      <c r="C358" s="88"/>
      <c r="D358" s="88"/>
      <c r="E358" s="88"/>
      <c r="F358" s="88"/>
      <c r="G358" s="88"/>
      <c r="H358" s="88"/>
      <c r="I358" s="88"/>
      <c r="J358" s="88"/>
      <c r="K358" s="88"/>
      <c r="L358" s="88"/>
      <c r="M358" s="88"/>
      <c r="N358" s="88"/>
      <c r="O358" s="88"/>
      <c r="P358" s="88"/>
      <c r="Q358" s="88"/>
      <c r="R358" s="88"/>
    </row>
    <row r="359" spans="3:18">
      <c r="C359" s="88"/>
      <c r="D359" s="88"/>
      <c r="E359" s="88"/>
      <c r="F359" s="88"/>
      <c r="G359" s="88"/>
      <c r="H359" s="88"/>
      <c r="I359" s="88"/>
      <c r="J359" s="88"/>
      <c r="K359" s="88"/>
      <c r="L359" s="88"/>
      <c r="M359" s="88"/>
      <c r="N359" s="88"/>
      <c r="O359" s="88"/>
      <c r="P359" s="88"/>
      <c r="Q359" s="88"/>
      <c r="R359" s="88"/>
    </row>
    <row r="360" spans="3:18">
      <c r="C360" s="88"/>
      <c r="D360" s="88"/>
      <c r="E360" s="88"/>
      <c r="F360" s="88"/>
      <c r="G360" s="88"/>
      <c r="H360" s="88"/>
      <c r="I360" s="88"/>
      <c r="J360" s="88"/>
      <c r="K360" s="88"/>
      <c r="L360" s="88"/>
      <c r="M360" s="88"/>
      <c r="N360" s="88"/>
      <c r="O360" s="88"/>
      <c r="P360" s="88"/>
      <c r="Q360" s="88"/>
      <c r="R360" s="88"/>
    </row>
    <row r="361" spans="3:18">
      <c r="C361" s="88"/>
      <c r="D361" s="88"/>
      <c r="E361" s="88"/>
      <c r="F361" s="88"/>
      <c r="G361" s="88"/>
      <c r="H361" s="88"/>
      <c r="I361" s="88"/>
      <c r="J361" s="88"/>
      <c r="K361" s="88"/>
      <c r="L361" s="88"/>
      <c r="M361" s="88"/>
      <c r="N361" s="88"/>
      <c r="O361" s="88"/>
      <c r="P361" s="88"/>
      <c r="Q361" s="88"/>
      <c r="R361" s="88"/>
    </row>
    <row r="362" spans="3:18">
      <c r="C362" s="88"/>
      <c r="D362" s="88"/>
      <c r="E362" s="88"/>
      <c r="F362" s="88"/>
      <c r="G362" s="88"/>
      <c r="H362" s="88"/>
      <c r="I362" s="88"/>
      <c r="J362" s="88"/>
      <c r="K362" s="88"/>
      <c r="L362" s="88"/>
      <c r="M362" s="88"/>
      <c r="N362" s="88"/>
      <c r="O362" s="88"/>
      <c r="P362" s="88"/>
      <c r="Q362" s="88"/>
      <c r="R362" s="88"/>
    </row>
    <row r="363" spans="3:18">
      <c r="C363" s="88"/>
      <c r="D363" s="88"/>
      <c r="E363" s="88"/>
      <c r="F363" s="88"/>
      <c r="G363" s="88"/>
      <c r="H363" s="88"/>
      <c r="I363" s="88"/>
      <c r="J363" s="88"/>
      <c r="K363" s="88"/>
      <c r="L363" s="88"/>
      <c r="M363" s="88"/>
      <c r="N363" s="88"/>
      <c r="O363" s="88"/>
      <c r="P363" s="88"/>
      <c r="Q363" s="88"/>
      <c r="R363" s="88"/>
    </row>
    <row r="364" spans="3:18">
      <c r="C364" s="88"/>
      <c r="D364" s="88"/>
      <c r="E364" s="88"/>
      <c r="F364" s="88"/>
      <c r="G364" s="88"/>
      <c r="H364" s="88"/>
      <c r="I364" s="88"/>
      <c r="J364" s="88"/>
      <c r="K364" s="88"/>
      <c r="L364" s="88"/>
      <c r="M364" s="88"/>
      <c r="N364" s="88"/>
      <c r="O364" s="88"/>
      <c r="P364" s="88"/>
      <c r="Q364" s="88"/>
      <c r="R364" s="88"/>
    </row>
    <row r="365" spans="3:18">
      <c r="C365" s="88"/>
      <c r="D365" s="88"/>
      <c r="E365" s="88"/>
      <c r="F365" s="88"/>
      <c r="G365" s="88"/>
      <c r="H365" s="88"/>
      <c r="I365" s="88"/>
      <c r="J365" s="88"/>
      <c r="K365" s="88"/>
      <c r="L365" s="88"/>
      <c r="M365" s="88"/>
      <c r="N365" s="88"/>
      <c r="O365" s="88"/>
      <c r="P365" s="88"/>
      <c r="Q365" s="88"/>
      <c r="R365" s="88"/>
    </row>
    <row r="366" spans="3:18">
      <c r="C366" s="88"/>
      <c r="D366" s="88"/>
      <c r="E366" s="88"/>
      <c r="F366" s="88"/>
      <c r="G366" s="88"/>
      <c r="H366" s="88"/>
      <c r="I366" s="88"/>
      <c r="J366" s="88"/>
      <c r="K366" s="88"/>
      <c r="L366" s="88"/>
      <c r="M366" s="88"/>
      <c r="N366" s="88"/>
      <c r="O366" s="88"/>
      <c r="P366" s="88"/>
      <c r="Q366" s="88"/>
      <c r="R366" s="88"/>
    </row>
    <row r="367" spans="3:18">
      <c r="C367" s="88"/>
      <c r="D367" s="88"/>
      <c r="E367" s="88"/>
      <c r="F367" s="88"/>
      <c r="G367" s="88"/>
      <c r="H367" s="88"/>
      <c r="I367" s="88"/>
      <c r="J367" s="88"/>
      <c r="K367" s="88"/>
      <c r="L367" s="88"/>
      <c r="M367" s="88"/>
      <c r="N367" s="88"/>
      <c r="O367" s="88"/>
      <c r="P367" s="88"/>
      <c r="Q367" s="88"/>
      <c r="R367" s="88"/>
    </row>
    <row r="368" spans="3:18">
      <c r="C368" s="88"/>
      <c r="D368" s="88"/>
      <c r="E368" s="88"/>
      <c r="F368" s="88"/>
      <c r="G368" s="88"/>
      <c r="H368" s="88"/>
      <c r="I368" s="88"/>
      <c r="J368" s="88"/>
      <c r="K368" s="88"/>
      <c r="L368" s="88"/>
      <c r="M368" s="88"/>
      <c r="N368" s="88"/>
      <c r="O368" s="88"/>
      <c r="P368" s="88"/>
      <c r="Q368" s="88"/>
      <c r="R368" s="88"/>
    </row>
    <row r="369" spans="3:18">
      <c r="C369" s="88"/>
      <c r="D369" s="88"/>
      <c r="E369" s="88"/>
      <c r="F369" s="88"/>
      <c r="G369" s="88"/>
      <c r="H369" s="88"/>
      <c r="I369" s="88"/>
      <c r="J369" s="88"/>
      <c r="K369" s="88"/>
      <c r="L369" s="88"/>
      <c r="M369" s="88"/>
      <c r="N369" s="88"/>
      <c r="O369" s="88"/>
      <c r="P369" s="88"/>
      <c r="Q369" s="88"/>
      <c r="R369" s="88"/>
    </row>
    <row r="370" spans="3:18">
      <c r="C370" s="88"/>
      <c r="D370" s="88"/>
      <c r="E370" s="88"/>
      <c r="F370" s="88"/>
      <c r="G370" s="88"/>
      <c r="H370" s="88"/>
      <c r="I370" s="88"/>
      <c r="J370" s="88"/>
      <c r="K370" s="88"/>
      <c r="L370" s="88"/>
      <c r="M370" s="88"/>
      <c r="N370" s="88"/>
      <c r="O370" s="88"/>
      <c r="P370" s="88"/>
      <c r="Q370" s="88"/>
      <c r="R370" s="88"/>
    </row>
    <row r="371" spans="3:18">
      <c r="C371" s="88"/>
      <c r="D371" s="88"/>
      <c r="E371" s="88"/>
      <c r="F371" s="88"/>
      <c r="G371" s="88"/>
      <c r="H371" s="88"/>
      <c r="I371" s="88"/>
      <c r="J371" s="88"/>
      <c r="K371" s="88"/>
      <c r="L371" s="88"/>
      <c r="M371" s="88"/>
      <c r="N371" s="88"/>
      <c r="O371" s="88"/>
      <c r="P371" s="88"/>
      <c r="Q371" s="88"/>
      <c r="R371" s="88"/>
    </row>
    <row r="372" spans="3:18">
      <c r="C372" s="88"/>
      <c r="D372" s="88"/>
      <c r="E372" s="88"/>
      <c r="F372" s="88"/>
      <c r="G372" s="88"/>
      <c r="H372" s="88"/>
      <c r="I372" s="88"/>
      <c r="J372" s="88"/>
      <c r="K372" s="88"/>
      <c r="L372" s="88"/>
      <c r="M372" s="88"/>
      <c r="N372" s="88"/>
      <c r="O372" s="88"/>
      <c r="P372" s="88"/>
      <c r="Q372" s="88"/>
      <c r="R372" s="88"/>
    </row>
    <row r="373" spans="3:18">
      <c r="C373" s="88"/>
      <c r="D373" s="88"/>
      <c r="E373" s="88"/>
      <c r="F373" s="88"/>
      <c r="G373" s="88"/>
      <c r="H373" s="88"/>
      <c r="I373" s="88"/>
      <c r="J373" s="88"/>
      <c r="K373" s="88"/>
      <c r="L373" s="88"/>
      <c r="M373" s="88"/>
      <c r="N373" s="88"/>
      <c r="O373" s="88"/>
      <c r="P373" s="88"/>
      <c r="Q373" s="88"/>
      <c r="R373" s="88"/>
    </row>
    <row r="374" spans="3:18">
      <c r="C374" s="88"/>
      <c r="D374" s="88"/>
      <c r="E374" s="88"/>
      <c r="F374" s="88"/>
      <c r="G374" s="88"/>
      <c r="H374" s="88"/>
      <c r="I374" s="88"/>
      <c r="J374" s="88"/>
      <c r="K374" s="88"/>
      <c r="L374" s="88"/>
      <c r="M374" s="88"/>
      <c r="N374" s="88"/>
      <c r="O374" s="88"/>
      <c r="P374" s="88"/>
      <c r="Q374" s="88"/>
      <c r="R374" s="88"/>
    </row>
    <row r="375" spans="3:18">
      <c r="C375" s="88"/>
      <c r="D375" s="88"/>
      <c r="E375" s="88"/>
      <c r="F375" s="88"/>
      <c r="G375" s="88"/>
      <c r="H375" s="88"/>
      <c r="I375" s="88"/>
      <c r="J375" s="88"/>
      <c r="K375" s="88"/>
      <c r="L375" s="88"/>
      <c r="M375" s="88"/>
      <c r="N375" s="88"/>
      <c r="O375" s="88"/>
      <c r="P375" s="88"/>
      <c r="Q375" s="88"/>
      <c r="R375" s="88"/>
    </row>
    <row r="376" spans="3:18">
      <c r="C376" s="88"/>
      <c r="D376" s="88"/>
      <c r="E376" s="88"/>
      <c r="F376" s="88"/>
      <c r="G376" s="88"/>
      <c r="H376" s="88"/>
      <c r="I376" s="88"/>
      <c r="J376" s="88"/>
      <c r="K376" s="88"/>
      <c r="L376" s="88"/>
      <c r="M376" s="88"/>
      <c r="N376" s="88"/>
      <c r="O376" s="88"/>
      <c r="P376" s="88"/>
      <c r="Q376" s="88"/>
      <c r="R376" s="88"/>
    </row>
    <row r="377" spans="3:18">
      <c r="C377" s="88"/>
      <c r="D377" s="88"/>
      <c r="E377" s="88"/>
      <c r="F377" s="88"/>
      <c r="G377" s="88"/>
      <c r="H377" s="88"/>
      <c r="I377" s="88"/>
      <c r="J377" s="88"/>
      <c r="K377" s="88"/>
      <c r="L377" s="88"/>
      <c r="M377" s="88"/>
      <c r="N377" s="88"/>
      <c r="O377" s="88"/>
      <c r="P377" s="88"/>
      <c r="Q377" s="88"/>
      <c r="R377" s="88"/>
    </row>
    <row r="378" spans="3:18">
      <c r="C378" s="88"/>
      <c r="D378" s="88"/>
      <c r="E378" s="88"/>
      <c r="F378" s="88"/>
      <c r="G378" s="88"/>
      <c r="H378" s="88"/>
      <c r="I378" s="88"/>
      <c r="J378" s="88"/>
      <c r="K378" s="88"/>
      <c r="L378" s="88"/>
      <c r="M378" s="88"/>
      <c r="N378" s="88"/>
      <c r="O378" s="88"/>
      <c r="P378" s="88"/>
      <c r="Q378" s="88"/>
      <c r="R378" s="88"/>
    </row>
    <row r="379" spans="3:18">
      <c r="C379" s="88"/>
      <c r="D379" s="88"/>
      <c r="E379" s="88"/>
      <c r="F379" s="88"/>
      <c r="G379" s="88"/>
      <c r="H379" s="88"/>
      <c r="I379" s="88"/>
      <c r="J379" s="88"/>
      <c r="K379" s="88"/>
      <c r="L379" s="88"/>
      <c r="M379" s="88"/>
      <c r="N379" s="88"/>
      <c r="O379" s="88"/>
      <c r="P379" s="88"/>
      <c r="Q379" s="88"/>
      <c r="R379" s="88"/>
    </row>
    <row r="380" spans="3:18">
      <c r="C380" s="88"/>
      <c r="D380" s="88"/>
      <c r="E380" s="88"/>
      <c r="F380" s="88"/>
      <c r="G380" s="88"/>
      <c r="H380" s="88"/>
      <c r="I380" s="88"/>
      <c r="J380" s="88"/>
      <c r="K380" s="88"/>
      <c r="L380" s="88"/>
      <c r="M380" s="88"/>
      <c r="N380" s="88"/>
      <c r="O380" s="88"/>
      <c r="P380" s="88"/>
      <c r="Q380" s="88"/>
      <c r="R380" s="88"/>
    </row>
    <row r="381" spans="3:18">
      <c r="C381" s="88"/>
      <c r="D381" s="88"/>
      <c r="E381" s="88"/>
      <c r="F381" s="88"/>
      <c r="G381" s="88"/>
      <c r="H381" s="88"/>
      <c r="I381" s="88"/>
      <c r="J381" s="88"/>
      <c r="K381" s="88"/>
      <c r="L381" s="88"/>
      <c r="M381" s="88"/>
      <c r="N381" s="88"/>
      <c r="O381" s="88"/>
      <c r="P381" s="88"/>
      <c r="Q381" s="88"/>
      <c r="R381" s="88"/>
    </row>
    <row r="382" spans="3:18">
      <c r="C382" s="88"/>
      <c r="D382" s="88"/>
      <c r="E382" s="88"/>
      <c r="F382" s="88"/>
      <c r="G382" s="88"/>
      <c r="H382" s="88"/>
      <c r="I382" s="88"/>
      <c r="J382" s="88"/>
      <c r="K382" s="88"/>
      <c r="L382" s="88"/>
      <c r="M382" s="88"/>
      <c r="N382" s="88"/>
      <c r="O382" s="88"/>
      <c r="P382" s="88"/>
      <c r="Q382" s="88"/>
      <c r="R382" s="88"/>
    </row>
    <row r="383" spans="3:18">
      <c r="C383" s="88"/>
      <c r="D383" s="88"/>
      <c r="E383" s="88"/>
      <c r="F383" s="88"/>
      <c r="G383" s="88"/>
      <c r="H383" s="88"/>
      <c r="I383" s="88"/>
      <c r="J383" s="88"/>
      <c r="K383" s="88"/>
      <c r="L383" s="88"/>
      <c r="M383" s="88"/>
      <c r="N383" s="88"/>
      <c r="O383" s="88"/>
      <c r="P383" s="88"/>
      <c r="Q383" s="88"/>
      <c r="R383" s="88"/>
    </row>
    <row r="384" spans="3:18">
      <c r="C384" s="88"/>
      <c r="D384" s="88"/>
      <c r="E384" s="88"/>
      <c r="F384" s="88"/>
      <c r="G384" s="88"/>
      <c r="H384" s="88"/>
      <c r="I384" s="88"/>
      <c r="J384" s="88"/>
      <c r="K384" s="88"/>
      <c r="L384" s="88"/>
      <c r="M384" s="88"/>
      <c r="N384" s="88"/>
      <c r="O384" s="88"/>
      <c r="P384" s="88"/>
      <c r="Q384" s="88"/>
      <c r="R384" s="88"/>
    </row>
    <row r="385" spans="3:18">
      <c r="C385" s="88"/>
      <c r="D385" s="88"/>
      <c r="E385" s="88"/>
      <c r="F385" s="88"/>
      <c r="G385" s="88"/>
      <c r="H385" s="88"/>
      <c r="I385" s="88"/>
      <c r="J385" s="88"/>
      <c r="K385" s="88"/>
      <c r="L385" s="88"/>
      <c r="M385" s="88"/>
      <c r="N385" s="88"/>
      <c r="O385" s="88"/>
      <c r="P385" s="88"/>
      <c r="Q385" s="88"/>
      <c r="R385" s="88"/>
    </row>
    <row r="386" spans="3:18">
      <c r="C386" s="88"/>
      <c r="D386" s="88"/>
      <c r="E386" s="88"/>
      <c r="F386" s="88"/>
      <c r="G386" s="88"/>
      <c r="H386" s="88"/>
      <c r="I386" s="88"/>
      <c r="J386" s="88"/>
      <c r="K386" s="88"/>
      <c r="L386" s="88"/>
      <c r="M386" s="88"/>
      <c r="N386" s="88"/>
      <c r="O386" s="88"/>
      <c r="P386" s="88"/>
      <c r="Q386" s="88"/>
      <c r="R386" s="88"/>
    </row>
    <row r="387" spans="3:18">
      <c r="C387" s="88"/>
      <c r="D387" s="88"/>
      <c r="E387" s="88"/>
      <c r="F387" s="88"/>
      <c r="G387" s="88"/>
      <c r="H387" s="88"/>
      <c r="I387" s="88"/>
      <c r="J387" s="88"/>
      <c r="K387" s="88"/>
      <c r="L387" s="88"/>
      <c r="M387" s="88"/>
      <c r="N387" s="88"/>
      <c r="O387" s="88"/>
      <c r="P387" s="88"/>
      <c r="Q387" s="88"/>
      <c r="R387" s="88"/>
    </row>
    <row r="388" spans="3:18">
      <c r="C388" s="88"/>
      <c r="D388" s="88"/>
      <c r="E388" s="88"/>
      <c r="F388" s="88"/>
      <c r="G388" s="88"/>
      <c r="H388" s="88"/>
      <c r="I388" s="88"/>
      <c r="J388" s="88"/>
      <c r="K388" s="88"/>
      <c r="L388" s="88"/>
      <c r="M388" s="88"/>
      <c r="N388" s="88"/>
      <c r="O388" s="88"/>
      <c r="P388" s="88"/>
      <c r="Q388" s="88"/>
      <c r="R388" s="88"/>
    </row>
    <row r="389" spans="3:18">
      <c r="C389" s="88"/>
      <c r="D389" s="88"/>
      <c r="E389" s="88"/>
      <c r="F389" s="88"/>
      <c r="G389" s="88"/>
      <c r="H389" s="88"/>
      <c r="I389" s="88"/>
      <c r="J389" s="88"/>
      <c r="K389" s="88"/>
      <c r="L389" s="88"/>
      <c r="M389" s="88"/>
      <c r="N389" s="88"/>
      <c r="O389" s="88"/>
      <c r="P389" s="88"/>
      <c r="Q389" s="88"/>
      <c r="R389" s="88"/>
    </row>
    <row r="390" spans="3:18">
      <c r="C390" s="88"/>
      <c r="D390" s="88"/>
      <c r="E390" s="88"/>
      <c r="F390" s="88"/>
      <c r="G390" s="88"/>
      <c r="H390" s="88"/>
      <c r="I390" s="88"/>
      <c r="J390" s="88"/>
      <c r="K390" s="88"/>
      <c r="L390" s="88"/>
      <c r="M390" s="88"/>
      <c r="N390" s="88"/>
      <c r="O390" s="88"/>
      <c r="P390" s="88"/>
      <c r="Q390" s="88"/>
      <c r="R390" s="88"/>
    </row>
    <row r="391" spans="3:18">
      <c r="C391" s="88"/>
      <c r="D391" s="88"/>
      <c r="E391" s="88"/>
      <c r="F391" s="88"/>
      <c r="G391" s="88"/>
      <c r="H391" s="88"/>
      <c r="I391" s="88"/>
      <c r="J391" s="88"/>
      <c r="K391" s="88"/>
      <c r="L391" s="88"/>
      <c r="M391" s="88"/>
      <c r="N391" s="88"/>
      <c r="O391" s="88"/>
      <c r="P391" s="88"/>
      <c r="Q391" s="88"/>
      <c r="R391" s="88"/>
    </row>
  </sheetData>
  <printOptions horizontalCentered="1" verticalCentered="1"/>
  <pageMargins left="0.25" right="0.25" top="0.5" bottom="0.55000000000000004" header="0.5" footer="0.5"/>
  <pageSetup paperSize="5" scale="98" orientation="landscape" r:id="rId1"/>
  <headerFooter alignWithMargins="0"/>
  <rowBreaks count="3" manualBreakCount="3">
    <brk id="80" max="16383" man="1"/>
    <brk id="114"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64</vt:i4>
      </vt:variant>
    </vt:vector>
  </HeadingPairs>
  <TitlesOfParts>
    <vt:vector size="131" baseType="lpstr">
      <vt:lpstr>Sheet 25</vt:lpstr>
      <vt:lpstr>A</vt:lpstr>
      <vt:lpstr>1</vt:lpstr>
      <vt:lpstr>2</vt:lpstr>
      <vt:lpstr>3</vt:lpstr>
      <vt:lpstr>3a</vt:lpstr>
      <vt:lpstr>3b(1)</vt:lpstr>
      <vt:lpstr>3b(1)-2of</vt:lpstr>
      <vt:lpstr>3b(1)-3of</vt:lpstr>
      <vt:lpstr>3b(2)</vt:lpstr>
      <vt:lpstr>3c</vt:lpstr>
      <vt:lpstr>4</vt:lpstr>
      <vt:lpstr>4a</vt:lpstr>
      <vt:lpstr>5</vt:lpstr>
      <vt:lpstr>6</vt:lpstr>
      <vt:lpstr>7</vt:lpstr>
      <vt:lpstr>8</vt:lpstr>
      <vt:lpstr>9</vt:lpstr>
      <vt:lpstr>9a</vt:lpstr>
      <vt:lpstr>10</vt:lpstr>
      <vt:lpstr>10a</vt:lpstr>
      <vt:lpstr>11</vt:lpstr>
      <vt:lpstr>12</vt:lpstr>
      <vt:lpstr>13</vt:lpstr>
      <vt:lpstr>14</vt:lpstr>
      <vt:lpstr>15</vt:lpstr>
      <vt:lpstr>15a</vt:lpstr>
      <vt:lpstr>15b</vt:lpstr>
      <vt:lpstr>15c</vt:lpstr>
      <vt:lpstr>15d</vt:lpstr>
      <vt:lpstr>15e</vt:lpstr>
      <vt:lpstr>15f</vt:lpstr>
      <vt:lpstr>16</vt:lpstr>
      <vt:lpstr>17</vt:lpstr>
      <vt:lpstr>18</vt:lpstr>
      <vt:lpstr>19</vt:lpstr>
      <vt:lpstr>20</vt:lpstr>
      <vt:lpstr>20a</vt:lpstr>
      <vt:lpstr>21</vt:lpstr>
      <vt:lpstr>22</vt:lpstr>
      <vt:lpstr>23</vt:lpstr>
      <vt:lpstr>24</vt:lpstr>
      <vt:lpstr>25</vt:lpstr>
      <vt:lpstr>26</vt:lpstr>
      <vt:lpstr>26a</vt:lpstr>
      <vt:lpstr>27</vt:lpstr>
      <vt:lpstr>28</vt:lpstr>
      <vt:lpstr>29</vt:lpstr>
      <vt:lpstr>30</vt:lpstr>
      <vt:lpstr>31</vt:lpstr>
      <vt:lpstr>32</vt:lpstr>
      <vt:lpstr>33</vt:lpstr>
      <vt:lpstr>34</vt:lpstr>
      <vt:lpstr>35</vt:lpstr>
      <vt:lpstr>36</vt:lpstr>
      <vt:lpstr>37</vt:lpstr>
      <vt:lpstr>38</vt:lpstr>
      <vt:lpstr>39</vt:lpstr>
      <vt:lpstr>40</vt:lpstr>
      <vt:lpstr>40a</vt:lpstr>
      <vt:lpstr>40b</vt:lpstr>
      <vt:lpstr>40c</vt:lpstr>
      <vt:lpstr>40d</vt:lpstr>
      <vt:lpstr>41</vt:lpstr>
      <vt:lpstr>42</vt:lpstr>
      <vt:lpstr>43</vt:lpstr>
      <vt:lpstr>44</vt:lpstr>
      <vt:lpstr>_1</vt:lpstr>
      <vt:lpstr>_2</vt:lpstr>
      <vt:lpstr>_37</vt:lpstr>
      <vt:lpstr>_41A</vt:lpstr>
      <vt:lpstr>_41B</vt:lpstr>
      <vt:lpstr>_41C</vt:lpstr>
      <vt:lpstr>_41D</vt:lpstr>
      <vt:lpstr>_41E</vt:lpstr>
      <vt:lpstr>Current</vt:lpstr>
      <vt:lpstr>Expendpast</vt:lpstr>
      <vt:lpstr>forcurrent</vt:lpstr>
      <vt:lpstr>forpast</vt:lpstr>
      <vt:lpstr>forpastBy</vt:lpstr>
      <vt:lpstr>Inpast</vt:lpstr>
      <vt:lpstr>Past</vt:lpstr>
      <vt:lpstr>'10'!Print_Area</vt:lpstr>
      <vt:lpstr>'11'!Print_Area</vt:lpstr>
      <vt:lpstr>'12'!Print_Area</vt:lpstr>
      <vt:lpstr>'13'!Print_Area</vt:lpstr>
      <vt:lpstr>'14'!Print_Area</vt:lpstr>
      <vt:lpstr>'15'!Print_Area</vt:lpstr>
      <vt:lpstr>'15a'!Print_Area</vt:lpstr>
      <vt:lpstr>'15b'!Print_Area</vt:lpstr>
      <vt:lpstr>'15c'!Print_Area</vt:lpstr>
      <vt:lpstr>'15d'!Print_Area</vt:lpstr>
      <vt:lpstr>'15e'!Print_Area</vt:lpstr>
      <vt:lpstr>'15f'!Print_Area</vt:lpstr>
      <vt:lpstr>'16'!Print_Area</vt:lpstr>
      <vt:lpstr>'17'!Print_Area</vt:lpstr>
      <vt:lpstr>'18'!Print_Area</vt:lpstr>
      <vt:lpstr>'19'!Print_Area</vt:lpstr>
      <vt:lpstr>'20'!Print_Area</vt:lpstr>
      <vt:lpstr>'20a'!Print_Area</vt:lpstr>
      <vt:lpstr>'21'!Print_Area</vt:lpstr>
      <vt:lpstr>'22'!Print_Area</vt:lpstr>
      <vt:lpstr>'23'!Print_Area</vt:lpstr>
      <vt:lpstr>'24'!Print_Area</vt:lpstr>
      <vt:lpstr>'25'!Print_Area</vt:lpstr>
      <vt:lpstr>'26'!Print_Area</vt:lpstr>
      <vt:lpstr>'26a'!Print_Area</vt:lpstr>
      <vt:lpstr>'27'!Print_Area</vt:lpstr>
      <vt:lpstr>'28'!Print_Area</vt:lpstr>
      <vt:lpstr>'29'!Print_Area</vt:lpstr>
      <vt:lpstr>'32'!Print_Area</vt:lpstr>
      <vt:lpstr>'33'!Print_Area</vt:lpstr>
      <vt:lpstr>'34'!Print_Area</vt:lpstr>
      <vt:lpstr>'35'!Print_Area</vt:lpstr>
      <vt:lpstr>'36'!Print_Area</vt:lpstr>
      <vt:lpstr>'37'!Print_Area</vt:lpstr>
      <vt:lpstr>'38'!Print_Area</vt:lpstr>
      <vt:lpstr>'3b(1)'!Print_Area</vt:lpstr>
      <vt:lpstr>'3b(1)-2of'!Print_Area</vt:lpstr>
      <vt:lpstr>'3b(1)-3of'!Print_Area</vt:lpstr>
      <vt:lpstr>'3b(2)'!Print_Area</vt:lpstr>
      <vt:lpstr>'40'!Print_Area</vt:lpstr>
      <vt:lpstr>'40a'!Print_Area</vt:lpstr>
      <vt:lpstr>'40b'!Print_Area</vt:lpstr>
      <vt:lpstr>'40c'!Print_Area</vt:lpstr>
      <vt:lpstr>'40d'!Print_Area</vt:lpstr>
      <vt:lpstr>'41'!Print_Area</vt:lpstr>
      <vt:lpstr>'7'!Print_Area</vt:lpstr>
      <vt:lpstr>A!Print_Area</vt:lpstr>
      <vt:lpstr>'3b(2)'!Print_Titles</vt:lpstr>
      <vt:lpstr>totalpast</vt:lpstr>
    </vt:vector>
  </TitlesOfParts>
  <Company>SWartz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E. Swartz</dc:creator>
  <cp:lastModifiedBy>Tara O'Grady</cp:lastModifiedBy>
  <cp:lastPrinted>2016-03-10T16:41:24Z</cp:lastPrinted>
  <dcterms:created xsi:type="dcterms:W3CDTF">1999-11-03T20:51:09Z</dcterms:created>
  <dcterms:modified xsi:type="dcterms:W3CDTF">2016-03-16T20:38:00Z</dcterms:modified>
</cp:coreProperties>
</file>